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W:\Gab Apoio Cliente\zz_Boletins Feiras\07_OMD\2024\"/>
    </mc:Choice>
  </mc:AlternateContent>
  <xr:revisionPtr revIDLastSave="0" documentId="13_ncr:1_{E0263DDA-560D-47C2-A2BB-404313379992}" xr6:coauthVersionLast="47" xr6:coauthVersionMax="47" xr10:uidLastSave="{00000000-0000-0000-0000-000000000000}"/>
  <workbookProtection workbookAlgorithmName="SHA-512" workbookHashValue="nMsIYQmtkg8w/ZI/ya5wvXXWa0GkCZoO6LfAv2kp04Zk2NGzRlmp+C7I5HfaU1Qv5WzsrGCDjZ3SlHaHpud48g==" workbookSaltValue="UL2D8bn6Gxguujv7IbBmBg==" workbookSpinCount="100000" lockStructure="1"/>
  <bookViews>
    <workbookView xWindow="-120" yWindow="-120" windowWidth="20730" windowHeight="11160" tabRatio="534" xr2:uid="{3345AAD1-5705-47EF-9071-48C6E8B4D87C}"/>
  </bookViews>
  <sheets>
    <sheet name="Mobiliario" sheetId="4" r:id="rId1"/>
    <sheet name="T1" sheetId="3" state="hidden" r:id="rId2"/>
    <sheet name="T2" sheetId="5" state="hidden" r:id="rId3"/>
  </sheets>
  <definedNames>
    <definedName name="English">#REF!</definedName>
    <definedName name="Español">#REF!</definedName>
    <definedName name="Français">#REF!</definedName>
    <definedName name="Português">#REF!</definedName>
    <definedName name="_xlnm.Print_Area" localSheetId="0">Mobiliario!$A$1:$S$301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 i="4" l="1"/>
  <c r="P282" i="4" s="1"/>
  <c r="V2" i="4"/>
  <c r="C13" i="3"/>
  <c r="B12" i="3"/>
  <c r="C11" i="3"/>
  <c r="C10" i="3"/>
  <c r="C8" i="3"/>
  <c r="N284" i="4" s="1"/>
  <c r="C7" i="3"/>
  <c r="C6" i="3"/>
  <c r="C5" i="3"/>
  <c r="C4" i="3"/>
  <c r="Q47" i="4"/>
  <c r="Q35" i="4"/>
  <c r="Q258" i="4"/>
  <c r="Q175" i="4"/>
  <c r="Q171" i="4"/>
  <c r="Q167" i="4"/>
  <c r="Q163" i="4"/>
  <c r="G204" i="4"/>
  <c r="G53" i="4"/>
  <c r="Q78" i="4"/>
  <c r="Q114" i="4"/>
  <c r="G253" i="4"/>
  <c r="N285" i="4"/>
  <c r="N289" i="4"/>
  <c r="K4" i="4"/>
  <c r="Q184" i="4"/>
  <c r="V3" i="4"/>
  <c r="A1" i="3"/>
  <c r="M36" i="3"/>
  <c r="E258" i="4"/>
  <c r="A1" i="5"/>
  <c r="A8" i="5"/>
  <c r="C7" i="4"/>
  <c r="Q87" i="4"/>
  <c r="Q19" i="4"/>
  <c r="Q213" i="4"/>
  <c r="Q188" i="4"/>
  <c r="Q92" i="4"/>
  <c r="Q97" i="4"/>
  <c r="Q110" i="4"/>
  <c r="Q118" i="4"/>
  <c r="Q242" i="4"/>
  <c r="Q247" i="4"/>
  <c r="Q263" i="4"/>
  <c r="Q267" i="4"/>
  <c r="Q269" i="4"/>
  <c r="Q272" i="4"/>
  <c r="Q276" i="4"/>
  <c r="Q39" i="4"/>
  <c r="Q43" i="4"/>
  <c r="Q23" i="4"/>
  <c r="Q27" i="4"/>
  <c r="Q31" i="4"/>
  <c r="Q58" i="4"/>
  <c r="Q63" i="4"/>
  <c r="Q67" i="4"/>
  <c r="Q73" i="4"/>
  <c r="Q82" i="4"/>
  <c r="Q238" i="4"/>
  <c r="Q131" i="4"/>
  <c r="Q135" i="4"/>
  <c r="Q140" i="4"/>
  <c r="Q126" i="4"/>
  <c r="Q122" i="4"/>
  <c r="Q146" i="4"/>
  <c r="Q158" i="4"/>
  <c r="Q198" i="4"/>
  <c r="Q179" i="4"/>
  <c r="Q229" i="4"/>
  <c r="Q219" i="4"/>
  <c r="Q224" i="4"/>
  <c r="Q194" i="4"/>
  <c r="Q234" i="4"/>
  <c r="Q209" i="4"/>
  <c r="G105" i="4"/>
  <c r="G153" i="4"/>
  <c r="B296" i="4"/>
  <c r="E36" i="3"/>
  <c r="E171" i="4"/>
  <c r="E41" i="3"/>
  <c r="E175" i="4"/>
  <c r="I31" i="3"/>
  <c r="E47" i="4"/>
  <c r="G31" i="3"/>
  <c r="K51" i="3"/>
  <c r="E35" i="4"/>
  <c r="A22" i="3"/>
  <c r="I1" i="3"/>
  <c r="E39" i="4"/>
  <c r="K41" i="3"/>
  <c r="M283" i="4"/>
  <c r="A17" i="3"/>
  <c r="A5" i="4" s="1"/>
  <c r="C40" i="3"/>
  <c r="M26" i="3"/>
  <c r="J284" i="4"/>
  <c r="E21" i="3"/>
  <c r="E232" i="4"/>
  <c r="I51" i="3"/>
  <c r="E82" i="4"/>
  <c r="C20" i="3"/>
  <c r="A4" i="4"/>
  <c r="K11" i="3"/>
  <c r="E242" i="4"/>
  <c r="A62" i="3"/>
  <c r="C12" i="4"/>
  <c r="I16" i="3"/>
  <c r="E27" i="4"/>
  <c r="A42" i="3"/>
  <c r="G75" i="4"/>
  <c r="K31" i="3"/>
  <c r="E272" i="4"/>
  <c r="G56" i="3"/>
  <c r="E19" i="4"/>
  <c r="A57" i="3"/>
  <c r="C289" i="4"/>
  <c r="M6" i="3"/>
  <c r="E198" i="4"/>
  <c r="M1" i="3"/>
  <c r="E184" i="4"/>
  <c r="M16" i="3"/>
  <c r="G285" i="4"/>
  <c r="G51" i="3"/>
  <c r="I11" i="3"/>
  <c r="E23" i="4"/>
  <c r="E11" i="3"/>
  <c r="E217" i="4"/>
  <c r="G6" i="3"/>
  <c r="E135" i="4"/>
  <c r="I21" i="3"/>
  <c r="E31" i="4"/>
  <c r="C45" i="3"/>
  <c r="C30" i="3"/>
  <c r="J9" i="4"/>
  <c r="G21" i="3"/>
  <c r="E126" i="4"/>
  <c r="A37" i="3"/>
  <c r="K89" i="4"/>
  <c r="I36" i="3"/>
  <c r="E63" i="4"/>
  <c r="I6" i="3"/>
  <c r="E43" i="4"/>
  <c r="K21" i="3"/>
  <c r="E263" i="4"/>
  <c r="K36" i="3"/>
  <c r="E276" i="4"/>
  <c r="C60" i="3"/>
  <c r="C298" i="4"/>
  <c r="E16" i="3"/>
  <c r="E222" i="4"/>
  <c r="E31" i="3"/>
  <c r="E213" i="4"/>
  <c r="G26" i="3"/>
  <c r="E122" i="4"/>
  <c r="A52" i="3"/>
  <c r="E69" i="4"/>
  <c r="I46" i="3"/>
  <c r="M21" i="3"/>
  <c r="K46" i="3"/>
  <c r="C204" i="4"/>
  <c r="G1" i="3"/>
  <c r="E131" i="4"/>
  <c r="C35" i="3"/>
  <c r="C10" i="4"/>
  <c r="C25" i="3"/>
  <c r="A2" i="4"/>
  <c r="M31" i="3"/>
  <c r="M282" i="4"/>
  <c r="G41" i="3"/>
  <c r="E158" i="4"/>
  <c r="I26" i="3"/>
  <c r="E58" i="4"/>
  <c r="A32" i="3"/>
  <c r="K16" i="3"/>
  <c r="E247" i="4"/>
  <c r="I41" i="3"/>
  <c r="E67" i="4"/>
  <c r="K1" i="3"/>
  <c r="E114" i="4"/>
  <c r="K6" i="3"/>
  <c r="E118" i="4"/>
  <c r="A27" i="3"/>
  <c r="G36" i="3"/>
  <c r="E146" i="4"/>
  <c r="E1" i="3"/>
  <c r="E188" i="4"/>
  <c r="E6" i="3"/>
  <c r="E227" i="4"/>
  <c r="E26" i="3"/>
  <c r="E209" i="4"/>
  <c r="M11" i="3"/>
  <c r="E238" i="4"/>
  <c r="G11" i="3"/>
  <c r="E140" i="4"/>
  <c r="G46" i="3"/>
  <c r="E163" i="4"/>
  <c r="A47" i="3"/>
  <c r="L142" i="4"/>
  <c r="C65" i="3"/>
  <c r="H69" i="4"/>
  <c r="I56" i="3"/>
  <c r="E97" i="4"/>
  <c r="K26" i="3"/>
  <c r="K269" i="4"/>
  <c r="G16" i="3"/>
  <c r="C50" i="3"/>
  <c r="C295" i="4"/>
  <c r="C55" i="3"/>
  <c r="N295" i="4"/>
  <c r="A33" i="5"/>
  <c r="E289" i="4"/>
  <c r="A28" i="5"/>
  <c r="E193" i="4"/>
  <c r="A18" i="5"/>
  <c r="C16" i="4"/>
  <c r="A3" i="5"/>
  <c r="A6" i="4"/>
  <c r="A13" i="5"/>
  <c r="C13" i="4"/>
  <c r="A23" i="5"/>
  <c r="E179" i="4"/>
  <c r="N56" i="4"/>
  <c r="N207" i="4"/>
  <c r="Q56" i="4"/>
  <c r="Q207" i="4"/>
  <c r="C53" i="4"/>
  <c r="O175" i="4"/>
  <c r="O258" i="4"/>
  <c r="O58" i="4"/>
  <c r="O171" i="4"/>
  <c r="E167" i="4"/>
  <c r="O35" i="4"/>
  <c r="O47" i="4"/>
  <c r="F219" i="4"/>
  <c r="O114" i="4"/>
  <c r="O167" i="4"/>
  <c r="E110" i="4"/>
  <c r="O78" i="4"/>
  <c r="J128" i="4"/>
  <c r="G78" i="4"/>
  <c r="E73" i="4"/>
  <c r="E78" i="4"/>
  <c r="C253" i="4"/>
  <c r="N256" i="4"/>
  <c r="Q256" i="4"/>
  <c r="C153" i="4"/>
  <c r="J75" i="4"/>
  <c r="Q17" i="4"/>
  <c r="Q108" i="4"/>
  <c r="Q156" i="4"/>
  <c r="I142" i="4"/>
  <c r="O19" i="4"/>
  <c r="O73" i="4"/>
  <c r="E92" i="4"/>
  <c r="C105" i="4"/>
  <c r="K99" i="4"/>
  <c r="G284" i="4"/>
  <c r="I219" i="4"/>
  <c r="I234" i="4"/>
  <c r="O234" i="4"/>
  <c r="N17" i="4"/>
  <c r="O31" i="4"/>
  <c r="O158" i="4"/>
  <c r="O198" i="4"/>
  <c r="F99" i="4"/>
  <c r="G128" i="4"/>
  <c r="O242" i="4"/>
  <c r="N108" i="4"/>
  <c r="O63" i="4"/>
  <c r="O209" i="4"/>
  <c r="F89" i="4"/>
  <c r="O238" i="4"/>
  <c r="O188" i="4"/>
  <c r="O229" i="4"/>
  <c r="O87" i="4"/>
  <c r="K69" i="4"/>
  <c r="N156" i="4"/>
  <c r="I84" i="4"/>
  <c r="O122" i="4"/>
  <c r="O39" i="4"/>
  <c r="C11" i="4"/>
  <c r="O43" i="4"/>
  <c r="O97" i="4"/>
  <c r="O146" i="4"/>
  <c r="O276" i="4"/>
  <c r="O272" i="4"/>
  <c r="O163" i="4"/>
  <c r="F94" i="4"/>
  <c r="G28" i="4"/>
  <c r="G148" i="4"/>
  <c r="I89" i="4"/>
  <c r="O184" i="4"/>
  <c r="K94" i="4"/>
  <c r="K84" i="4"/>
  <c r="J137" i="4"/>
  <c r="J148" i="4"/>
  <c r="J244" i="4"/>
  <c r="F142" i="4"/>
  <c r="F224" i="4"/>
  <c r="I224" i="4"/>
  <c r="I99" i="4"/>
  <c r="G244" i="4"/>
  <c r="O110" i="4"/>
  <c r="O267" i="4"/>
  <c r="O263" i="4"/>
  <c r="O140" i="4"/>
  <c r="O213" i="4"/>
  <c r="O224" i="4"/>
  <c r="O126" i="4"/>
  <c r="O118" i="4"/>
  <c r="O135" i="4"/>
  <c r="O219" i="4"/>
  <c r="O194" i="4"/>
  <c r="E87" i="4"/>
  <c r="O27" i="4"/>
  <c r="O247" i="4"/>
  <c r="O179" i="4"/>
  <c r="O269" i="4"/>
  <c r="F234" i="4"/>
  <c r="G160" i="4"/>
  <c r="G137" i="4"/>
  <c r="N69" i="4"/>
  <c r="I229" i="4"/>
  <c r="J28" i="4"/>
  <c r="O131" i="4"/>
  <c r="I94" i="4"/>
  <c r="F229" i="4"/>
  <c r="F84" i="4"/>
  <c r="O82" i="4"/>
  <c r="O67" i="4"/>
  <c r="O23" i="4"/>
  <c r="O92" i="4"/>
  <c r="Q279" i="4" l="1"/>
  <c r="Q250" i="4"/>
  <c r="Q201" i="4"/>
  <c r="Q150" i="4"/>
  <c r="Q102" i="4"/>
  <c r="Q50" i="4"/>
  <c r="Q281" i="4" l="1"/>
  <c r="Q282" i="4" s="1"/>
  <c r="Q283" i="4" s="1"/>
  <c r="Q284" i="4" s="1"/>
  <c r="Q285" i="4" s="1"/>
</calcChain>
</file>

<file path=xl/sharedStrings.xml><?xml version="1.0" encoding="utf-8"?>
<sst xmlns="http://schemas.openxmlformats.org/spreadsheetml/2006/main" count="467" uniqueCount="441">
  <si>
    <t>Nº Contribuinte:</t>
  </si>
  <si>
    <t>Bengaleiro</t>
  </si>
  <si>
    <t>Assinatura:</t>
  </si>
  <si>
    <t>Preto</t>
  </si>
  <si>
    <t>Branco</t>
  </si>
  <si>
    <t>X</t>
  </si>
  <si>
    <t>Vermelho</t>
  </si>
  <si>
    <t>*</t>
  </si>
  <si>
    <t>Euro</t>
  </si>
  <si>
    <t>Valor</t>
  </si>
  <si>
    <t>Data:</t>
  </si>
  <si>
    <t>MOBILIÁRIO</t>
  </si>
  <si>
    <t>Quant.</t>
  </si>
  <si>
    <t>Português</t>
  </si>
  <si>
    <t>Español</t>
  </si>
  <si>
    <t>Campos Obrigatórios</t>
  </si>
  <si>
    <t>Required Fields</t>
  </si>
  <si>
    <t>Campos Obligatórios</t>
  </si>
  <si>
    <t>English</t>
  </si>
  <si>
    <t>FURNITURE</t>
  </si>
  <si>
    <t>MOBILIARIO</t>
  </si>
  <si>
    <t>NIF:</t>
  </si>
  <si>
    <t>Cost</t>
  </si>
  <si>
    <t>Qty</t>
  </si>
  <si>
    <t>Cant.</t>
  </si>
  <si>
    <t>Signature:</t>
  </si>
  <si>
    <t>Firma:</t>
  </si>
  <si>
    <t>Date:</t>
  </si>
  <si>
    <t>Fecha:</t>
  </si>
  <si>
    <t>Hatstand</t>
  </si>
  <si>
    <t>Perchero</t>
  </si>
  <si>
    <t>Black</t>
  </si>
  <si>
    <t>Negro</t>
  </si>
  <si>
    <t>White</t>
  </si>
  <si>
    <t>Blanco</t>
  </si>
  <si>
    <t>Red</t>
  </si>
  <si>
    <t>Rojo</t>
  </si>
  <si>
    <t>Wengue</t>
  </si>
  <si>
    <t>Chair PVC</t>
  </si>
  <si>
    <t>Silla PVC</t>
  </si>
  <si>
    <t>Cadeira PVC</t>
  </si>
  <si>
    <t>Charriot</t>
  </si>
  <si>
    <t>PVC white chair and feet gray</t>
  </si>
  <si>
    <t>Cadeira em PVC branca e pés cinza</t>
  </si>
  <si>
    <t>Silla en PVC blanca y Pies Gris</t>
  </si>
  <si>
    <t>Caixote de lixo preto</t>
  </si>
  <si>
    <t>Black Trash Bin</t>
  </si>
  <si>
    <t>Cubo de basura negro</t>
  </si>
  <si>
    <t>Cinza</t>
  </si>
  <si>
    <t>Grey</t>
  </si>
  <si>
    <t>Gris</t>
  </si>
  <si>
    <t>Upholstered folding chair black</t>
  </si>
  <si>
    <t>Silla plegable tapizada negro</t>
  </si>
  <si>
    <t>Porta folhetos 5 bolsas A4</t>
  </si>
  <si>
    <t>Brochure display 5 bags A4</t>
  </si>
  <si>
    <t>Porta folletos 5 bolsas A4</t>
  </si>
  <si>
    <t>Français</t>
  </si>
  <si>
    <t>Nº Contribuable:</t>
  </si>
  <si>
    <t>Coût</t>
  </si>
  <si>
    <t>Qté</t>
  </si>
  <si>
    <t>MEUBLES</t>
  </si>
  <si>
    <t>Chaise PVC</t>
  </si>
  <si>
    <t>Noir</t>
  </si>
  <si>
    <t>Blanc</t>
  </si>
  <si>
    <t>Rouge</t>
  </si>
  <si>
    <t xml:space="preserve">Chaise pliante tapissé noir </t>
  </si>
  <si>
    <t xml:space="preserve">Chaise en  PVC blanc et pieds gris </t>
  </si>
  <si>
    <t>Table de support avec plateau en verre</t>
  </si>
  <si>
    <t>Mesa de apoyo con tapa de cristal</t>
  </si>
  <si>
    <t>Poubelle noir</t>
  </si>
  <si>
    <t>Portemanteau</t>
  </si>
  <si>
    <t>T: 00-351-21-892 13 93</t>
  </si>
  <si>
    <t>unid.</t>
  </si>
  <si>
    <t>unit</t>
  </si>
  <si>
    <t>Language / Idioma / Idiome</t>
  </si>
  <si>
    <t>VAT Number:</t>
  </si>
  <si>
    <t>Frigorífico 140 Lt</t>
  </si>
  <si>
    <t>Freezer 140 Lt</t>
  </si>
  <si>
    <t>Nevera 140 Lt</t>
  </si>
  <si>
    <t>Réfrigérateur 140 Lt</t>
  </si>
  <si>
    <t>Prazo de Inscrição:</t>
  </si>
  <si>
    <t xml:space="preserve">Deadline: </t>
  </si>
  <si>
    <t xml:space="preserve">Fecha Límite: </t>
  </si>
  <si>
    <t xml:space="preserve">Date Limite: </t>
  </si>
  <si>
    <t>Armário com portas e fechadura</t>
  </si>
  <si>
    <t>Armario con puertas y cerradura</t>
  </si>
  <si>
    <t>Cupboard with doors and lock</t>
  </si>
  <si>
    <t>Armoire avec portes et serrure</t>
  </si>
  <si>
    <t>Balcão / Armário / Vitrine</t>
  </si>
  <si>
    <t>Vitrina com 3 prateleiras</t>
  </si>
  <si>
    <t>Balcão vitrina 4 cubos</t>
  </si>
  <si>
    <t>Balcão vitrina 6 cubos</t>
  </si>
  <si>
    <t>Vitrina preta com armário, 3 prateleiras e iluminação</t>
  </si>
  <si>
    <t xml:space="preserve">Mesa redonda branca </t>
  </si>
  <si>
    <t xml:space="preserve">Round table white </t>
  </si>
  <si>
    <t xml:space="preserve">Mesa redonda blanca </t>
  </si>
  <si>
    <t>Table ronde blanc</t>
  </si>
  <si>
    <t xml:space="preserve">Mesa redonda </t>
  </si>
  <si>
    <t xml:space="preserve">Round table </t>
  </si>
  <si>
    <t>Mesa redonda</t>
  </si>
  <si>
    <t>Table ronde</t>
  </si>
  <si>
    <t>Mesa redonda com pés em cruz</t>
  </si>
  <si>
    <t>Vidro</t>
  </si>
  <si>
    <t>Cristal</t>
  </si>
  <si>
    <t>Mesa quadrada com pés em cruz</t>
  </si>
  <si>
    <t xml:space="preserve">Mesa alta </t>
  </si>
  <si>
    <t xml:space="preserve">High table </t>
  </si>
  <si>
    <t xml:space="preserve">Table haute </t>
  </si>
  <si>
    <t xml:space="preserve">Mesa alta tampo em vidro </t>
  </si>
  <si>
    <t>High glass top</t>
  </si>
  <si>
    <t>Mesa alta tapa de cristal</t>
  </si>
  <si>
    <t>Table haute plateau en verre</t>
  </si>
  <si>
    <t>Mesa rectangular branca</t>
  </si>
  <si>
    <t>White rectangular table</t>
  </si>
  <si>
    <t>Mesa rectangular blanca</t>
  </si>
  <si>
    <t>Table rectangulaire blanc</t>
  </si>
  <si>
    <t>Mesa de apoio</t>
  </si>
  <si>
    <t xml:space="preserve">Support table </t>
  </si>
  <si>
    <t xml:space="preserve">Mesa de apoyo </t>
  </si>
  <si>
    <t xml:space="preserve">Table de support </t>
  </si>
  <si>
    <t>Mesa de apoio com tampo de vidro</t>
  </si>
  <si>
    <t xml:space="preserve">Support table with glass top </t>
  </si>
  <si>
    <t>Mesa de apoio em vidro</t>
  </si>
  <si>
    <t>Table de support en verre</t>
  </si>
  <si>
    <t>Mesa de apoyo com cristal</t>
  </si>
  <si>
    <t>Support table glass</t>
  </si>
  <si>
    <t>Bege</t>
  </si>
  <si>
    <t>Beige</t>
  </si>
  <si>
    <t>Beis</t>
  </si>
  <si>
    <t>Verre</t>
  </si>
  <si>
    <t>Glass</t>
  </si>
  <si>
    <t>Azul</t>
  </si>
  <si>
    <t>Blue</t>
  </si>
  <si>
    <t>Bleu</t>
  </si>
  <si>
    <t>Sofá Napa - 1 pax</t>
  </si>
  <si>
    <t>Sofa Napa - 1 pax</t>
  </si>
  <si>
    <t>Sillón Napa -  1 pax</t>
  </si>
  <si>
    <t>Sofá Napa - 2 pax</t>
  </si>
  <si>
    <t>Sofa Napa - 2 pax</t>
  </si>
  <si>
    <t>Sillón Napa -  2 pax</t>
  </si>
  <si>
    <t xml:space="preserve">Puff Napa quadrado branco </t>
  </si>
  <si>
    <t>Puff Napa square white</t>
  </si>
  <si>
    <t>Puff Napa cuadrado blanco</t>
  </si>
  <si>
    <t>Puff Napa carré blanc</t>
  </si>
  <si>
    <t>Puff Napa round black</t>
  </si>
  <si>
    <t>Puff Napa redondo preto</t>
  </si>
  <si>
    <t>Puff Napa redondo negro</t>
  </si>
  <si>
    <t>Puff Napa ronde noir</t>
  </si>
  <si>
    <t>Estante 4 prateleiras</t>
  </si>
  <si>
    <t>Shelf 4 shelves</t>
  </si>
  <si>
    <t>Etagère 4 tablettes</t>
  </si>
  <si>
    <t>Estantería 4 baldas</t>
  </si>
  <si>
    <t>Supports brochure 5 sacs A4</t>
  </si>
  <si>
    <t>Cabides</t>
  </si>
  <si>
    <t>Hangers</t>
  </si>
  <si>
    <t>Perchas</t>
  </si>
  <si>
    <t>Cintres</t>
  </si>
  <si>
    <t>Counter / Cabinet / Showcase</t>
  </si>
  <si>
    <t>Mostrador / Armario / Vitrina</t>
  </si>
  <si>
    <t>Compteur / Cabinet / Showcase</t>
  </si>
  <si>
    <t>Vitrine avec 3 tablettes</t>
  </si>
  <si>
    <t>Vitrine with 3 shelves</t>
  </si>
  <si>
    <t>Vitrina con 3 baldas</t>
  </si>
  <si>
    <t>Compteur vitrine 4 cubes</t>
  </si>
  <si>
    <t>Counter window 4 cubes</t>
  </si>
  <si>
    <t>Mostrador vitrina 4 cubos</t>
  </si>
  <si>
    <t>Counter window 6 cubes</t>
  </si>
  <si>
    <t>Mostrador vitrina 6 cubos</t>
  </si>
  <si>
    <t>Compteur vitrine 6 cubes</t>
  </si>
  <si>
    <t>Black window with cupboard, 3 shelves and lighting</t>
  </si>
  <si>
    <t>Balcão vitrina com 2 prateleiras</t>
  </si>
  <si>
    <t>Counter window with 2 shelves</t>
  </si>
  <si>
    <t>Compteur vitrine avec 2 étagères</t>
  </si>
  <si>
    <t>Vitrina negra con armario, 3 baldas e iluminación</t>
  </si>
  <si>
    <t>Table ronde avec les jambes en croix</t>
  </si>
  <si>
    <t>Mesa redonda con las piernas en cruz</t>
  </si>
  <si>
    <t>Round table with legs crosswise</t>
  </si>
  <si>
    <t>Square table with legs crosswise</t>
  </si>
  <si>
    <t>Mesa cuadrada con las piernas en cruz</t>
  </si>
  <si>
    <t>Table carrée avec des jambes en croix</t>
  </si>
  <si>
    <t>TEXAS</t>
  </si>
  <si>
    <t>ARIZONA</t>
  </si>
  <si>
    <t>TENESSE</t>
  </si>
  <si>
    <t>KANSAS</t>
  </si>
  <si>
    <t>CRISTAL S</t>
  </si>
  <si>
    <t>CRISTAL L</t>
  </si>
  <si>
    <t>ALASCA</t>
  </si>
  <si>
    <t>MESA TIPO</t>
  </si>
  <si>
    <t>EDIMBURGO</t>
  </si>
  <si>
    <t>EDIMBURGO LOW</t>
  </si>
  <si>
    <t>BERNIER</t>
  </si>
  <si>
    <t>VIKA</t>
  </si>
  <si>
    <t>VADUZ</t>
  </si>
  <si>
    <t>MS BX</t>
  </si>
  <si>
    <t>MALAGA</t>
  </si>
  <si>
    <t>NOVA DELI</t>
  </si>
  <si>
    <t>BATIK</t>
  </si>
  <si>
    <t>MADRID</t>
  </si>
  <si>
    <t>LISBOA</t>
  </si>
  <si>
    <t>SWAN</t>
  </si>
  <si>
    <t>POUF 1</t>
  </si>
  <si>
    <t>POUF 2</t>
  </si>
  <si>
    <t>DILI</t>
  </si>
  <si>
    <t>PF</t>
  </si>
  <si>
    <t>HANGER</t>
  </si>
  <si>
    <t>FRIG</t>
  </si>
  <si>
    <t>DB 1</t>
  </si>
  <si>
    <t>Vitrine noir avec armoire, 3 étagères et éclairage</t>
  </si>
  <si>
    <t>Cadeira / Sofá em napa branca - 1 pax</t>
  </si>
  <si>
    <t>Chair / Sofa in napa white - 1 pax</t>
  </si>
  <si>
    <t>Silla / Sillón en napa blanca - 1 pax</t>
  </si>
  <si>
    <t>Chaise / Sofa en napa blanc - 1 pax</t>
  </si>
  <si>
    <t>CHARRIOT</t>
  </si>
  <si>
    <t>Nome da Empresa Expositora:</t>
  </si>
  <si>
    <t>Company Name Exhibitor:</t>
  </si>
  <si>
    <t>Nombre de la Empresa Expositora:</t>
  </si>
  <si>
    <t>Nom de l'Entreprise Exposant:</t>
  </si>
  <si>
    <t>servifil@ccl.fil.pt</t>
  </si>
  <si>
    <t>Champs Obligatoires</t>
  </si>
  <si>
    <t>Banco alto Preto</t>
  </si>
  <si>
    <t>Tall stool Black</t>
  </si>
  <si>
    <t>Tabouret de bar Noir</t>
  </si>
  <si>
    <t>●</t>
  </si>
  <si>
    <t>Restante pagamento até:</t>
  </si>
  <si>
    <t>Remaining payment until:</t>
  </si>
  <si>
    <t>Restant paiement jusqu'à:</t>
  </si>
  <si>
    <t>Pagamento a favor de:   LISBOA-FEIRAS CONGRESSOS E EVENTOS   (referência)</t>
  </si>
  <si>
    <t>Payment in favor of:    LISBOA-FEIRAS CONGRESSOS E EVENTOS   (reference)</t>
  </si>
  <si>
    <t>Pago a favor de:    LISBOA-FEIRAS CONGRESSOS E EVENTOS   (referencia)</t>
  </si>
  <si>
    <t>Paiement en faveur de:  LISBOA-FEIRAS CONGRESSOS E EVENTOS  (référence)</t>
  </si>
  <si>
    <t>Mostrador vitrina con 2 baldas</t>
  </si>
  <si>
    <t>FIL C</t>
  </si>
  <si>
    <t>FIL D</t>
  </si>
  <si>
    <t>FIL A</t>
  </si>
  <si>
    <t>ESTILETO</t>
  </si>
  <si>
    <t>(85 x 45 x 80 cm)</t>
  </si>
  <si>
    <t>(85 x 45 x 100 cm)</t>
  </si>
  <si>
    <t>(120 x 50 x 100 cm)</t>
  </si>
  <si>
    <t>(66 x 40 x 150 cm)</t>
  </si>
  <si>
    <t>(80 x 45 x 90 cm Al)</t>
  </si>
  <si>
    <t>(90 x 45 x 130 cm)</t>
  </si>
  <si>
    <t>(66 x 41 x 180 cm)</t>
  </si>
  <si>
    <t xml:space="preserve"> (Ø 80 x 75/80 cm)</t>
  </si>
  <si>
    <t xml:space="preserve"> (Ø 80 x 75 cm)</t>
  </si>
  <si>
    <t xml:space="preserve"> (Ø 85 x 75 cm)</t>
  </si>
  <si>
    <t xml:space="preserve"> (Ø 60 x 110 cm)</t>
  </si>
  <si>
    <t xml:space="preserve"> (Ø 60 x 102,5 cm)</t>
  </si>
  <si>
    <t>(55 x 55 x 45 cm)</t>
  </si>
  <si>
    <t xml:space="preserve"> (78 x 78 x 45 cm)</t>
  </si>
  <si>
    <t xml:space="preserve"> (52 x 51 x 64 cm)</t>
  </si>
  <si>
    <t>(75 x 64 x 86 cm)</t>
  </si>
  <si>
    <t>(47 x 32 x 60 cm)</t>
  </si>
  <si>
    <t>(170 x 62 x 75 cm)</t>
  </si>
  <si>
    <t>(76 x 70 x 68 cm)</t>
  </si>
  <si>
    <t>(180 x 88 x 60 cm)</t>
  </si>
  <si>
    <t>(71 x 65 x 68 cm)</t>
  </si>
  <si>
    <t>(125 x 65 x 66 cm)</t>
  </si>
  <si>
    <t>(40 x 40 x 40 cm)</t>
  </si>
  <si>
    <t xml:space="preserve"> (39 x 40 cm)</t>
  </si>
  <si>
    <t>(90 x 40 x 160 cm)</t>
  </si>
  <si>
    <t>(22 x 22 x 160 cm)</t>
  </si>
  <si>
    <t>(123 x 30 x 145 cm)</t>
  </si>
  <si>
    <t>(51 x 50 x 91 cm)</t>
  </si>
  <si>
    <t>Pais:</t>
  </si>
  <si>
    <t>Country:</t>
  </si>
  <si>
    <t>Pays:</t>
  </si>
  <si>
    <t xml:space="preserve">If it is an Autonomous Region, indicate which:    (Only applies to Portuguese Companies)   </t>
  </si>
  <si>
    <t xml:space="preserve">Si es una Región Autonómica, indique cual:    (Sólo se aplica a las Empresas Portuguesas)   </t>
  </si>
  <si>
    <t xml:space="preserve">S'il s'agit une Région Autonome, indiquer lequel: (s'applique uniquement aux Entreprises Portugaises)  </t>
  </si>
  <si>
    <t>AÇORES</t>
  </si>
  <si>
    <t>MADEIRA</t>
  </si>
  <si>
    <t xml:space="preserve">Se for uma REGIÃO AUTÓNOMA, indique qual:    (Aplica-se apenas às Empresas Portuguesas)   </t>
  </si>
  <si>
    <t>Pág. 2</t>
  </si>
  <si>
    <t>Pág. 3</t>
  </si>
  <si>
    <t>Pág. 4</t>
  </si>
  <si>
    <t>PORTUGAL</t>
  </si>
  <si>
    <t xml:space="preserve">PORTUGAL </t>
  </si>
  <si>
    <t>PT</t>
  </si>
  <si>
    <t xml:space="preserve">PT </t>
  </si>
  <si>
    <t>FIL B</t>
  </si>
  <si>
    <t>(100 x 45 x 100 cm)</t>
  </si>
  <si>
    <t>TIPO</t>
  </si>
  <si>
    <r>
      <rPr>
        <b/>
        <sz val="9"/>
        <color indexed="56"/>
        <rFont val="Calibri"/>
        <family val="2"/>
      </rPr>
      <t>Caixa Geral de Depósitos –</t>
    </r>
    <r>
      <rPr>
        <b/>
        <sz val="10"/>
        <color indexed="56"/>
        <rFont val="Calibri"/>
        <family val="2"/>
      </rPr>
      <t xml:space="preserve"> IBAN PT50 0035 0557 00028190130 46 – </t>
    </r>
    <r>
      <rPr>
        <b/>
        <sz val="9"/>
        <color indexed="56"/>
        <rFont val="Calibri"/>
        <family val="2"/>
      </rPr>
      <t>BIC/SWIFT:</t>
    </r>
    <r>
      <rPr>
        <b/>
        <sz val="10"/>
        <color indexed="56"/>
        <rFont val="Calibri"/>
        <family val="2"/>
      </rPr>
      <t xml:space="preserve"> CGDIPTPL</t>
    </r>
  </si>
  <si>
    <r>
      <rPr>
        <b/>
        <sz val="9"/>
        <color indexed="56"/>
        <rFont val="Calibri"/>
        <family val="2"/>
      </rPr>
      <t xml:space="preserve">Banco Montepio Geral  -  </t>
    </r>
    <r>
      <rPr>
        <b/>
        <sz val="10"/>
        <color indexed="56"/>
        <rFont val="Calibri"/>
        <family val="2"/>
      </rPr>
      <t>IBAN: PT50 0036 0088 9910 0059 356 91</t>
    </r>
    <r>
      <rPr>
        <b/>
        <sz val="9"/>
        <color indexed="56"/>
        <rFont val="Calibri"/>
        <family val="2"/>
      </rPr>
      <t xml:space="preserve"> -  BIC/SWIFT:</t>
    </r>
    <r>
      <rPr>
        <b/>
        <sz val="10"/>
        <color indexed="56"/>
        <rFont val="Calibri"/>
        <family val="2"/>
      </rPr>
      <t xml:space="preserve"> MPIOPTPL</t>
    </r>
  </si>
  <si>
    <t>Pagamento Inicial até:</t>
  </si>
  <si>
    <t>Initial Payment until:</t>
  </si>
  <si>
    <t>Paiement Initial jusqu'au:</t>
  </si>
  <si>
    <t>(com a entrega da Requisição)</t>
  </si>
  <si>
    <t>(with the delivery of the Request)</t>
  </si>
  <si>
    <t>(con la entrega de la Solicitud)</t>
  </si>
  <si>
    <t>(avec la livraison de la Demande):</t>
  </si>
  <si>
    <t>TOTAL DA REQUISIÇÃO</t>
  </si>
  <si>
    <t>TOTAL DE LA SOLICITUD</t>
  </si>
  <si>
    <t>TOTAL REQUEST</t>
  </si>
  <si>
    <t>SUB-TOTAL</t>
  </si>
  <si>
    <t>TOTAL DE LA DEMANDE</t>
  </si>
  <si>
    <t>Restante pago hasta:</t>
  </si>
  <si>
    <t>Pago Inicial hasta:</t>
  </si>
  <si>
    <t>taxa de IVA (ler Normas)</t>
  </si>
  <si>
    <t>VAT rate (read Rules)</t>
  </si>
  <si>
    <t>tasa de IVA (leer Normas)</t>
  </si>
  <si>
    <t>Taburete Negro</t>
  </si>
  <si>
    <t>1º dia de Feira</t>
  </si>
  <si>
    <t>Entrega de Stand</t>
  </si>
  <si>
    <t>taux de TVA (lire Règles)</t>
  </si>
  <si>
    <t>The cancellation of requested services will only be accepted up until the 4th day before the setting up period, 
after that we will be unable to refund you.</t>
  </si>
  <si>
    <t>A desistência de serviços solicitados só poderá ser feita até ao 4º dia antes do período de montagem, a partir desta data 
não haverá lugar à devolução do valor pago.</t>
  </si>
  <si>
    <t>La cancelación de los servicios solicitados, sólo se podrá hacer hasta el 4º día antes del período de montaje, a partir de 
esa fecha no habrá lugar a la devolución del pago.</t>
  </si>
  <si>
    <t>Le retrait des services demandés devrait être fait pour le 4ème jour avant la période de mise en place, à compter de ce jour, 
il n'y aura pas de remboursement de la somme versée.</t>
  </si>
  <si>
    <t>Balcão FIL A - estrutura de alumínio branco e cinza com prateleira, portas e fechadura    (103 x 50 x 100 cm)</t>
  </si>
  <si>
    <t>Counter FIL A - white and gray aluminum structure with shelf, doors and lock    (103 x 50 x 100 cm)</t>
  </si>
  <si>
    <t>Mostrador FIL A - estructura de aluminio blanco y gris con balda, puertas y cerradura    (103 x 50 x 100 cm)</t>
  </si>
  <si>
    <t>Compteur FIL A - structure en aluminium blanc et gris avec étagère, portes et verrouiller (103 x 50 x 100 cm)</t>
  </si>
  <si>
    <t xml:space="preserve">Balcão FIL B - com portas e fechadura    </t>
  </si>
  <si>
    <t xml:space="preserve">Counter FIL B - with doors and lock </t>
  </si>
  <si>
    <t>Mostrador FIL B - con puertas y cerradura</t>
  </si>
  <si>
    <t xml:space="preserve">Compteur FIL B - avec portes et verrouiller </t>
  </si>
  <si>
    <t>Balcão FIL C - branco com prateleiras</t>
  </si>
  <si>
    <t>White FIL C - Counter with shelves</t>
  </si>
  <si>
    <t>Mostrador FIL C - blanco con baldas</t>
  </si>
  <si>
    <t>Compteur FIL C - blanc avec étagères</t>
  </si>
  <si>
    <t>Balcão FIL D - estrutura em madeira efeito lacado com porta e fechadura    (120 x 45 x 100 cm)</t>
  </si>
  <si>
    <t>Counter FIL D - effect lacquered wooden structure with door and lock    (120 x 45 x 100 cm)</t>
  </si>
  <si>
    <t>Mostrador FIL D - estructura de madera efecto lacado con puerta y cerradura    (120 x 45 x 100 cm)</t>
  </si>
  <si>
    <t>Compteur FIL D - structure en bois laqué à contre-effet avec porte et serrure    (120 x 45 x 100m)</t>
  </si>
  <si>
    <t xml:space="preserve"> (60 x 10,5 cm Alt.)</t>
  </si>
  <si>
    <t>CONCHA</t>
  </si>
  <si>
    <t>Último dia de Desmontagem</t>
  </si>
  <si>
    <t>Requisições durante a Montagem e Realização tem um AGRAVAMENTO de 30% e está sujeita à disponibilidade do produto</t>
  </si>
  <si>
    <t>Requisitions during the Setting-up and Realization have a PENALTY of 30% and is subject to availability of the product</t>
  </si>
  <si>
    <t>Solicitudes durante el Montaje y Realización tienen un INCREMENTO de 30% y estan sujetas a la disponibilidad del producto</t>
  </si>
  <si>
    <t>Les demandes lors de l'Assemblage et de Réalisation a AUGMENTÉ de 30% et sous réserve de disponibilité du produit</t>
  </si>
  <si>
    <t>Atenção!</t>
  </si>
  <si>
    <t>Attention!</t>
  </si>
  <si>
    <t>¡Atención!</t>
  </si>
  <si>
    <t>Enviar para:</t>
  </si>
  <si>
    <t>Send to:</t>
  </si>
  <si>
    <t>Enviar a:</t>
  </si>
  <si>
    <t>Envoyer à:</t>
  </si>
  <si>
    <t>Pág. 5</t>
  </si>
  <si>
    <t>Pág. 6</t>
  </si>
  <si>
    <t>LISBOA-FEIRAS CONGRESSOS E EVENTOS-FCE / ASSOCIAÇÃO EMPRESARIAL</t>
  </si>
  <si>
    <t>NIPC:</t>
  </si>
  <si>
    <t>503 657 891</t>
  </si>
  <si>
    <t>Rua do Bojador, Parque das Nações   -   1998-010 Lisboa   -   PORTUGAL</t>
  </si>
  <si>
    <t>Fax: 00-351-21-892 17 54</t>
  </si>
  <si>
    <r>
      <rPr>
        <b/>
        <sz val="10"/>
        <color indexed="56"/>
        <rFont val="Calibri"/>
        <family val="2"/>
      </rPr>
      <t>UNICRE</t>
    </r>
    <r>
      <rPr>
        <b/>
        <sz val="9"/>
        <color indexed="56"/>
        <rFont val="Calibri"/>
        <family val="2"/>
      </rPr>
      <t xml:space="preserve">  </t>
    </r>
    <r>
      <rPr>
        <b/>
        <sz val="8"/>
        <color indexed="56"/>
        <rFont val="Calibri"/>
        <family val="2"/>
      </rPr>
      <t>(VISA, Mastercard, American Express)</t>
    </r>
  </si>
  <si>
    <t>https://pagamentos.reduniq.pt/payments/3123865/cclfil/</t>
  </si>
  <si>
    <t>Cadeira branca em PVC redonda</t>
  </si>
  <si>
    <t>Cadeira  preta rebatível estofada</t>
  </si>
  <si>
    <t>Silla blanca en PVC redonda</t>
  </si>
  <si>
    <t>Chaise blanche ronde en PVC</t>
  </si>
  <si>
    <t>Round PVC white chair</t>
  </si>
  <si>
    <t>Cadeira cinza rebatível com assento em PVC e pés metálicos</t>
  </si>
  <si>
    <t>Gray folding chair with PVC seat and metal legs</t>
  </si>
  <si>
    <t>Silla plegable gris con asiento de PVC y patas de metal</t>
  </si>
  <si>
    <t>Chaise pliante grise avec assise en PVC et pieds en métal</t>
  </si>
  <si>
    <t>Cadeira preta de braços estofada</t>
  </si>
  <si>
    <t>Black upholstered armchair</t>
  </si>
  <si>
    <t>Silla negra de brazos tapizada</t>
  </si>
  <si>
    <t>Chaise noir de bras rembourrés</t>
  </si>
  <si>
    <t>MALIBU 1P</t>
  </si>
  <si>
    <t>MALIBU 2P</t>
  </si>
  <si>
    <t>Sofá  - 1 pax</t>
  </si>
  <si>
    <t>Sofa  - 1 pax</t>
  </si>
  <si>
    <t>Sillón  - 1 pax</t>
  </si>
  <si>
    <t>Sofá  - 2 pax</t>
  </si>
  <si>
    <t>Sofa  - 2 pax</t>
  </si>
  <si>
    <t>Sillón - 2 pax</t>
  </si>
  <si>
    <t>KLIPPAN 2P</t>
  </si>
  <si>
    <t>BANGKOK 1P</t>
  </si>
  <si>
    <t>BANGKOK 2P</t>
  </si>
  <si>
    <t>MANHATTAN 1P</t>
  </si>
  <si>
    <t>MANHATTAN 2P</t>
  </si>
  <si>
    <t>(50 x 50 x 50 cm)</t>
  </si>
  <si>
    <t>CHOPSTICK</t>
  </si>
  <si>
    <t>(120 X 60 X 74)</t>
  </si>
  <si>
    <t>Banco alto branco</t>
  </si>
  <si>
    <t>Taburete blanco</t>
  </si>
  <si>
    <t>Tabouret blanc</t>
  </si>
  <si>
    <t>Stool white</t>
  </si>
  <si>
    <t>CAPRI</t>
  </si>
  <si>
    <t>Cadeira policarbonato</t>
  </si>
  <si>
    <t>Polycarbonate chair</t>
  </si>
  <si>
    <t>Silla de policarbonato</t>
  </si>
  <si>
    <t>Chaise en polycarbonate</t>
  </si>
  <si>
    <t>(81 x 51 x 52)</t>
  </si>
  <si>
    <t>Cadeira cinza estofada</t>
  </si>
  <si>
    <t>Gray upholstered chair</t>
  </si>
  <si>
    <t>Silla gris tapizada</t>
  </si>
  <si>
    <t>Chaise rembourrée grise</t>
  </si>
  <si>
    <t>ESTOFADA CZ</t>
  </si>
  <si>
    <t>POUF 3</t>
  </si>
  <si>
    <t>Mesa rectangular Faia</t>
  </si>
  <si>
    <t>Beech rectangular table</t>
  </si>
  <si>
    <t>Mesa rectangular de haya</t>
  </si>
  <si>
    <t>Table rectangulaire en hêtre</t>
  </si>
  <si>
    <t>(1,40 x 70 x 72)</t>
  </si>
  <si>
    <t>FAIA</t>
  </si>
  <si>
    <t>Plinthe avec structure en bois</t>
  </si>
  <si>
    <t>Plinto com estrutura de madeira</t>
  </si>
  <si>
    <t>Pedestal con estructura de madera</t>
  </si>
  <si>
    <t>(50 x 50 x 90)</t>
  </si>
  <si>
    <t>PLINTO</t>
  </si>
  <si>
    <t>Balcão "semi-circular" branco com prateleira, sem portas</t>
  </si>
  <si>
    <t>White "semi-circular" counter with shelf, without doors</t>
  </si>
  <si>
    <t>Mostrador "semicircular" blanco con balda, sin puertas</t>
  </si>
  <si>
    <t>Comptoir "semi-circulaire" blanc avec étagère, sans portes</t>
  </si>
  <si>
    <t>(172 x 45 x 110 cm)</t>
  </si>
  <si>
    <t>SEMI-CIRCULAR</t>
  </si>
  <si>
    <t>Suporte de alumínio com caixa acrílica A3</t>
  </si>
  <si>
    <t>Aluminum stand with A3 acrylic box</t>
  </si>
  <si>
    <t>Soporte de aluminio con caja de acrílico A3</t>
  </si>
  <si>
    <t>Support en aluminium avec boîte en acrylique A3</t>
  </si>
  <si>
    <t>SUPORT INFORMAÇÃO A3</t>
  </si>
  <si>
    <t>(30 x 32 x 149)</t>
  </si>
  <si>
    <t xml:space="preserve">Todo o material é fornecido em regime de aluguer durante o período de realização do Certame e são entregues na última tarde de montagem. </t>
  </si>
  <si>
    <t>All material is supplied on a rental basis during the period of the event and is delivered on the last afternoon of assembly.</t>
  </si>
  <si>
    <t>Todo el material se suministra en régimen de alquiler durante el periodo de realización del evento y se entrega la última tarde del montaje.</t>
  </si>
  <si>
    <t>Tout le matériel est fourni en location pendant la durée de l'événement et est livré le dernier après-midi du montage.</t>
  </si>
  <si>
    <t>total pág. 6</t>
  </si>
  <si>
    <t>total pág. 5</t>
  </si>
  <si>
    <t>total pág. 4</t>
  </si>
  <si>
    <t>total pág. 3</t>
  </si>
  <si>
    <t>total pág. 2</t>
  </si>
  <si>
    <t>total pág. 1</t>
  </si>
  <si>
    <r>
      <t xml:space="preserve">1º dia Montagem + </t>
    </r>
    <r>
      <rPr>
        <b/>
        <sz val="8"/>
        <color indexed="56"/>
        <rFont val="Roboto Medium"/>
      </rPr>
      <t>Pagamento Total</t>
    </r>
  </si>
  <si>
    <r>
      <t xml:space="preserve">Ùltimo dia de Montagem   +   </t>
    </r>
    <r>
      <rPr>
        <b/>
        <sz val="8"/>
        <color indexed="56"/>
        <rFont val="Roboto Medium"/>
      </rPr>
      <t>Bilhetes</t>
    </r>
  </si>
  <si>
    <r>
      <rPr>
        <b/>
        <sz val="9"/>
        <color indexed="56"/>
        <rFont val="Roboto Medium"/>
      </rPr>
      <t xml:space="preserve">1º </t>
    </r>
    <r>
      <rPr>
        <sz val="8"/>
        <color indexed="56"/>
        <rFont val="Roboto Medium"/>
      </rPr>
      <t xml:space="preserve">Pagamento Espaço  +    </t>
    </r>
    <r>
      <rPr>
        <b/>
        <sz val="8"/>
        <color indexed="56"/>
        <rFont val="Roboto Medium"/>
      </rPr>
      <t>Desconto</t>
    </r>
  </si>
  <si>
    <r>
      <rPr>
        <b/>
        <sz val="9"/>
        <color indexed="56"/>
        <rFont val="Roboto Medium"/>
      </rPr>
      <t>2º</t>
    </r>
    <r>
      <rPr>
        <b/>
        <sz val="8"/>
        <color indexed="56"/>
        <rFont val="Roboto Medium"/>
      </rPr>
      <t xml:space="preserve"> </t>
    </r>
    <r>
      <rPr>
        <sz val="8"/>
        <color indexed="56"/>
        <rFont val="Roboto Medium"/>
      </rPr>
      <t>Pagamento Espaço</t>
    </r>
  </si>
  <si>
    <r>
      <t xml:space="preserve">Catalogo    +    </t>
    </r>
    <r>
      <rPr>
        <b/>
        <sz val="8"/>
        <color indexed="56"/>
        <rFont val="Roboto Medium"/>
      </rPr>
      <t>Stand Próprio</t>
    </r>
  </si>
  <si>
    <r>
      <t xml:space="preserve">Serviços    +    </t>
    </r>
    <r>
      <rPr>
        <b/>
        <sz val="8"/>
        <color indexed="56"/>
        <rFont val="Roboto Medium"/>
      </rPr>
      <t>Artes Finais</t>
    </r>
  </si>
  <si>
    <r>
      <rPr>
        <b/>
        <sz val="9"/>
        <color indexed="56"/>
        <rFont val="Roboto Medium"/>
      </rPr>
      <t>3</t>
    </r>
    <r>
      <rPr>
        <b/>
        <sz val="8"/>
        <color indexed="56"/>
        <rFont val="Roboto Medium"/>
      </rPr>
      <t xml:space="preserve">º </t>
    </r>
    <r>
      <rPr>
        <sz val="8"/>
        <color indexed="56"/>
        <rFont val="Roboto Medium"/>
      </rPr>
      <t>Pagamento Espaço</t>
    </r>
  </si>
  <si>
    <r>
      <t xml:space="preserve">Último dia Feira +   </t>
    </r>
    <r>
      <rPr>
        <b/>
        <sz val="8"/>
        <color indexed="56"/>
        <rFont val="Roboto Medium"/>
      </rPr>
      <t>1º Desmontagem</t>
    </r>
  </si>
  <si>
    <r>
      <t xml:space="preserve">1º dia Desmontagem    +   </t>
    </r>
    <r>
      <rPr>
        <b/>
        <sz val="8"/>
        <color indexed="56"/>
        <rFont val="Roboto Medium"/>
      </rPr>
      <t>Dev. Stand</t>
    </r>
  </si>
  <si>
    <r>
      <t xml:space="preserve">Livre-Trânsito    </t>
    </r>
    <r>
      <rPr>
        <b/>
        <sz val="8"/>
        <color indexed="56"/>
        <rFont val="Roboto Medium"/>
      </rPr>
      <t>+    Nº Bilhetes</t>
    </r>
  </si>
  <si>
    <t>EXPODENTÁRIA 2024</t>
  </si>
  <si>
    <t>21 a 23 de Novembro 2024</t>
  </si>
  <si>
    <t>21st to 23rd of November 2024</t>
  </si>
  <si>
    <t>21 al 23 de Noviembre de 2024</t>
  </si>
  <si>
    <t>21 au 23 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</si>
</sst>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 mm\ \/\ yyyy"/>
    <numFmt numFmtId="165" formatCode="dd/mm/yy;@"/>
  </numFmts>
  <fonts count="65" x14ac:knownFonts="1">
    <font>
      <sz val="10"/>
      <color theme="1"/>
      <name val="Verdana"/>
      <family val="2"/>
    </font>
    <font>
      <sz val="10"/>
      <name val="Arial"/>
      <family val="2"/>
    </font>
    <font>
      <b/>
      <sz val="7"/>
      <name val="Calibri"/>
      <family val="2"/>
    </font>
    <font>
      <sz val="8"/>
      <name val="Calibri"/>
      <family val="2"/>
    </font>
    <font>
      <sz val="9"/>
      <name val="Calibri"/>
      <family val="2"/>
    </font>
    <font>
      <b/>
      <sz val="9"/>
      <color indexed="56"/>
      <name val="Calibri"/>
      <family val="2"/>
    </font>
    <font>
      <b/>
      <sz val="8"/>
      <color indexed="56"/>
      <name val="Calibri"/>
      <family val="2"/>
    </font>
    <font>
      <b/>
      <sz val="8"/>
      <name val="Calibri"/>
      <family val="2"/>
    </font>
    <font>
      <sz val="7"/>
      <name val="Calibri"/>
      <family val="2"/>
    </font>
    <font>
      <b/>
      <sz val="9"/>
      <name val="Calibri"/>
      <family val="2"/>
    </font>
    <font>
      <sz val="8"/>
      <name val="Arial"/>
      <family val="2"/>
    </font>
    <font>
      <b/>
      <sz val="10"/>
      <color indexed="56"/>
      <name val="Calibri"/>
      <family val="2"/>
    </font>
    <font>
      <b/>
      <sz val="8"/>
      <color indexed="56"/>
      <name val="Roboto Medium"/>
    </font>
    <font>
      <sz val="8"/>
      <color indexed="56"/>
      <name val="Roboto Medium"/>
    </font>
    <font>
      <b/>
      <sz val="9"/>
      <color indexed="56"/>
      <name val="Roboto Medium"/>
    </font>
    <font>
      <u/>
      <sz val="10"/>
      <color theme="10"/>
      <name val="Arial"/>
      <family val="2"/>
    </font>
    <font>
      <sz val="9"/>
      <color theme="1"/>
      <name val="Calibri"/>
      <family val="2"/>
    </font>
    <font>
      <sz val="8"/>
      <color theme="3"/>
      <name val="Calibri"/>
      <family val="2"/>
    </font>
    <font>
      <b/>
      <sz val="8"/>
      <color rgb="FFFF0000"/>
      <name val="Rockwell Extra Bold"/>
      <family val="1"/>
    </font>
    <font>
      <b/>
      <sz val="8"/>
      <color theme="3"/>
      <name val="Calibri"/>
      <family val="2"/>
    </font>
    <font>
      <b/>
      <u/>
      <sz val="8"/>
      <color theme="3"/>
      <name val="Calibri"/>
      <family val="2"/>
    </font>
    <font>
      <sz val="8"/>
      <color theme="0" tint="-0.34998626667073579"/>
      <name val="Calibri"/>
      <family val="2"/>
    </font>
    <font>
      <sz val="7"/>
      <color theme="0" tint="-0.499984740745262"/>
      <name val="Calibri"/>
      <family val="2"/>
    </font>
    <font>
      <i/>
      <sz val="8"/>
      <color theme="3"/>
      <name val="Calibri"/>
      <family val="2"/>
    </font>
    <font>
      <b/>
      <sz val="7"/>
      <color theme="3"/>
      <name val="Calibri"/>
      <family val="2"/>
    </font>
    <font>
      <sz val="7"/>
      <color theme="0" tint="-0.34998626667073579"/>
      <name val="Calibri"/>
      <family val="2"/>
    </font>
    <font>
      <sz val="7"/>
      <color theme="3"/>
      <name val="Calibri"/>
      <family val="2"/>
    </font>
    <font>
      <sz val="8"/>
      <color theme="0"/>
      <name val="Calibri"/>
      <family val="2"/>
    </font>
    <font>
      <b/>
      <sz val="9"/>
      <color theme="3"/>
      <name val="Calibri"/>
      <family val="2"/>
    </font>
    <font>
      <sz val="7"/>
      <color theme="1" tint="0.34998626667073579"/>
      <name val="Calibri"/>
      <family val="2"/>
    </font>
    <font>
      <sz val="8"/>
      <color theme="1" tint="0.34998626667073579"/>
      <name val="Calibri"/>
      <family val="2"/>
    </font>
    <font>
      <b/>
      <sz val="8"/>
      <color theme="1" tint="0.34998626667073579"/>
      <name val="Calibri"/>
      <family val="2"/>
    </font>
    <font>
      <sz val="8"/>
      <color theme="8"/>
      <name val="Calibri"/>
      <family val="2"/>
    </font>
    <font>
      <sz val="8"/>
      <color theme="9" tint="-0.249977111117893"/>
      <name val="Calibri"/>
      <family val="2"/>
    </font>
    <font>
      <sz val="8"/>
      <color theme="1"/>
      <name val="Calibri"/>
      <family val="2"/>
    </font>
    <font>
      <b/>
      <sz val="8"/>
      <color theme="0"/>
      <name val="Calibri"/>
      <family val="2"/>
    </font>
    <font>
      <sz val="8"/>
      <color theme="3"/>
      <name val="Calibri"/>
      <family val="2"/>
      <scheme val="minor"/>
    </font>
    <font>
      <sz val="10"/>
      <color theme="1"/>
      <name val="Calibri"/>
      <family val="2"/>
    </font>
    <font>
      <sz val="7"/>
      <color theme="1"/>
      <name val="Calibri"/>
      <family val="2"/>
    </font>
    <font>
      <sz val="10"/>
      <color theme="3"/>
      <name val="Calibri"/>
      <family val="2"/>
    </font>
    <font>
      <sz val="9"/>
      <color theme="3"/>
      <name val="Calibri"/>
      <family val="2"/>
    </font>
    <font>
      <sz val="8"/>
      <color rgb="FF1F497D"/>
      <name val="Calibri"/>
      <family val="2"/>
    </font>
    <font>
      <b/>
      <sz val="10"/>
      <color theme="3"/>
      <name val="Calibri"/>
      <family val="2"/>
      <scheme val="minor"/>
    </font>
    <font>
      <sz val="8"/>
      <color theme="3" tint="0.39997558519241921"/>
      <name val="Calibri"/>
      <family val="2"/>
    </font>
    <font>
      <sz val="8"/>
      <color theme="1"/>
      <name val="Calibri"/>
      <family val="2"/>
      <scheme val="minor"/>
    </font>
    <font>
      <sz val="7"/>
      <color theme="1" tint="4.9989318521683403E-2"/>
      <name val="Calibri"/>
      <family val="2"/>
    </font>
    <font>
      <b/>
      <sz val="8"/>
      <color theme="3"/>
      <name val="Calibri"/>
      <family val="2"/>
      <scheme val="minor"/>
    </font>
    <font>
      <b/>
      <u/>
      <sz val="9"/>
      <color theme="10"/>
      <name val="Arial"/>
      <family val="2"/>
    </font>
    <font>
      <b/>
      <u/>
      <sz val="9"/>
      <color rgb="FF0000FF"/>
      <name val="Calibri"/>
      <family val="2"/>
      <scheme val="minor"/>
    </font>
    <font>
      <b/>
      <sz val="10"/>
      <color theme="3"/>
      <name val="Calibri"/>
      <family val="2"/>
    </font>
    <font>
      <sz val="8"/>
      <color theme="0" tint="-0.499984740745262"/>
      <name val="Calibri"/>
      <family val="2"/>
    </font>
    <font>
      <b/>
      <sz val="7"/>
      <color theme="1" tint="0.34998626667073579"/>
      <name val="Calibri"/>
      <family val="2"/>
    </font>
    <font>
      <sz val="8"/>
      <color rgb="FF92D050"/>
      <name val="Calibri"/>
      <family val="2"/>
    </font>
    <font>
      <b/>
      <sz val="8"/>
      <color rgb="FFFF0000"/>
      <name val="Calibri"/>
      <family val="2"/>
    </font>
    <font>
      <b/>
      <u/>
      <sz val="9"/>
      <color theme="3"/>
      <name val="Calibri"/>
      <family val="2"/>
    </font>
    <font>
      <b/>
      <sz val="8"/>
      <color theme="3"/>
      <name val="Roboto Medium"/>
    </font>
    <font>
      <sz val="8"/>
      <color theme="1"/>
      <name val="Roboto Medium"/>
    </font>
    <font>
      <sz val="8"/>
      <color theme="3"/>
      <name val="Roboto Medium"/>
    </font>
    <font>
      <sz val="8"/>
      <color rgb="FFFF0000"/>
      <name val="Roboto Medium"/>
    </font>
    <font>
      <sz val="8"/>
      <color rgb="FF1F497D"/>
      <name val="Roboto Medium"/>
    </font>
    <font>
      <sz val="8"/>
      <color theme="1" tint="4.9989318521683403E-2"/>
      <name val="Calibri"/>
      <family val="2"/>
    </font>
    <font>
      <b/>
      <u/>
      <sz val="8"/>
      <color theme="10"/>
      <name val="Calibri"/>
      <family val="2"/>
    </font>
    <font>
      <b/>
      <u/>
      <sz val="8"/>
      <color theme="10"/>
      <name val="Calibri"/>
      <family val="2"/>
      <scheme val="minor"/>
    </font>
    <font>
      <b/>
      <sz val="9"/>
      <color theme="3"/>
      <name val="Calibri"/>
      <family val="2"/>
      <scheme val="minor"/>
    </font>
    <font>
      <b/>
      <sz val="11"/>
      <color theme="3"/>
      <name val="Calibri"/>
      <family val="2"/>
    </font>
  </fonts>
  <fills count="9">
    <fill>
      <patternFill patternType="none"/>
    </fill>
    <fill>
      <patternFill patternType="gray125"/>
    </fill>
    <fill>
      <patternFill patternType="solid">
        <fgColor rgb="FFCCFF99"/>
        <bgColor indexed="64"/>
      </patternFill>
    </fill>
    <fill>
      <patternFill patternType="solid">
        <fgColor rgb="FFFFFF00"/>
        <bgColor indexed="64"/>
      </patternFill>
    </fill>
    <fill>
      <patternFill patternType="solid">
        <fgColor theme="9" tint="0.79998168889431442"/>
        <bgColor indexed="64"/>
      </patternFill>
    </fill>
    <fill>
      <patternFill patternType="solid">
        <fgColor rgb="FFE1FF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AEAEA"/>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3"/>
      </bottom>
      <diagonal/>
    </border>
    <border>
      <left/>
      <right/>
      <top style="medium">
        <color theme="3"/>
      </top>
      <bottom/>
      <diagonal/>
    </border>
    <border>
      <left style="medium">
        <color rgb="FF92D050"/>
      </left>
      <right style="medium">
        <color rgb="FF92D050"/>
      </right>
      <top/>
      <bottom style="medium">
        <color rgb="FF92D050"/>
      </bottom>
      <diagonal/>
    </border>
    <border>
      <left/>
      <right/>
      <top/>
      <bottom style="medium">
        <color theme="0"/>
      </bottom>
      <diagonal/>
    </border>
    <border>
      <left/>
      <right style="medium">
        <color theme="3"/>
      </right>
      <top style="medium">
        <color theme="3"/>
      </top>
      <bottom style="medium">
        <color theme="3"/>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style="medium">
        <color theme="3"/>
      </right>
      <top/>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style="medium">
        <color theme="3"/>
      </bottom>
      <diagonal/>
    </border>
    <border>
      <left/>
      <right/>
      <top/>
      <bottom style="thick">
        <color theme="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right style="thick">
        <color theme="3"/>
      </right>
      <top/>
      <bottom/>
      <diagonal/>
    </border>
    <border>
      <left style="thick">
        <color theme="3"/>
      </left>
      <right/>
      <top/>
      <bottom/>
      <diagonal/>
    </border>
    <border>
      <left style="thick">
        <color theme="3"/>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style="thick">
        <color theme="3"/>
      </right>
      <top style="medium">
        <color theme="3"/>
      </top>
      <bottom/>
      <diagonal/>
    </border>
    <border>
      <left style="thick">
        <color theme="3"/>
      </left>
      <right/>
      <top/>
      <bottom style="thick">
        <color theme="3"/>
      </bottom>
      <diagonal/>
    </border>
    <border>
      <left/>
      <right style="thick">
        <color theme="3"/>
      </right>
      <top/>
      <bottom style="thick">
        <color theme="3"/>
      </bottom>
      <diagonal/>
    </border>
    <border>
      <left style="hair">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bottom style="hair">
        <color theme="0" tint="-0.34998626667073579"/>
      </bottom>
      <diagonal/>
    </border>
    <border>
      <left/>
      <right/>
      <top/>
      <bottom style="hair">
        <color theme="0" tint="-0.34998626667073579"/>
      </bottom>
      <diagonal/>
    </border>
    <border>
      <left/>
      <right style="hair">
        <color theme="0" tint="-0.34998626667073579"/>
      </right>
      <top/>
      <bottom style="hair">
        <color theme="0" tint="-0.34998626667073579"/>
      </bottom>
      <diagonal/>
    </border>
    <border>
      <left style="thick">
        <color theme="3"/>
      </left>
      <right style="hair">
        <color theme="3"/>
      </right>
      <top style="thick">
        <color theme="3"/>
      </top>
      <bottom style="hair">
        <color theme="3"/>
      </bottom>
      <diagonal/>
    </border>
    <border>
      <left style="hair">
        <color theme="3"/>
      </left>
      <right style="hair">
        <color theme="3"/>
      </right>
      <top style="thick">
        <color theme="3"/>
      </top>
      <bottom style="hair">
        <color theme="3"/>
      </bottom>
      <diagonal/>
    </border>
    <border>
      <left style="hair">
        <color theme="3"/>
      </left>
      <right style="thick">
        <color theme="3"/>
      </right>
      <top style="thick">
        <color theme="3"/>
      </top>
      <bottom style="hair">
        <color theme="3"/>
      </bottom>
      <diagonal/>
    </border>
    <border>
      <left style="thick">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style="thick">
        <color theme="3"/>
      </right>
      <top style="hair">
        <color theme="3"/>
      </top>
      <bottom style="hair">
        <color theme="3"/>
      </bottom>
      <diagonal/>
    </border>
    <border>
      <left style="thick">
        <color theme="3"/>
      </left>
      <right style="hair">
        <color theme="3"/>
      </right>
      <top style="hair">
        <color theme="3"/>
      </top>
      <bottom style="thick">
        <color theme="3"/>
      </bottom>
      <diagonal/>
    </border>
    <border>
      <left style="hair">
        <color theme="3"/>
      </left>
      <right style="hair">
        <color theme="3"/>
      </right>
      <top style="hair">
        <color theme="3"/>
      </top>
      <bottom style="thick">
        <color theme="3"/>
      </bottom>
      <diagonal/>
    </border>
    <border>
      <left style="hair">
        <color theme="3"/>
      </left>
      <right style="thick">
        <color theme="3"/>
      </right>
      <top style="hair">
        <color theme="3"/>
      </top>
      <bottom style="thick">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top/>
      <bottom style="medium">
        <color rgb="FF92D050"/>
      </bottom>
      <diagonal/>
    </border>
    <border>
      <left style="medium">
        <color theme="3"/>
      </left>
      <right/>
      <top/>
      <bottom style="medium">
        <color theme="3"/>
      </bottom>
      <diagonal/>
    </border>
    <border>
      <left/>
      <right/>
      <top/>
      <bottom style="hair">
        <color rgb="FF92D050"/>
      </bottom>
      <diagonal/>
    </border>
    <border>
      <left style="medium">
        <color rgb="FF92D050"/>
      </left>
      <right/>
      <top/>
      <bottom style="medium">
        <color rgb="FF92D050"/>
      </bottom>
      <diagonal/>
    </border>
    <border>
      <left/>
      <right style="medium">
        <color rgb="FF92D050"/>
      </right>
      <top/>
      <bottom style="medium">
        <color rgb="FF92D050"/>
      </bottom>
      <diagonal/>
    </border>
    <border>
      <left/>
      <right style="medium">
        <color theme="3"/>
      </right>
      <top/>
      <bottom style="thick">
        <color theme="3"/>
      </bottom>
      <diagonal/>
    </border>
    <border>
      <left style="medium">
        <color theme="3"/>
      </left>
      <right/>
      <top/>
      <bottom style="thick">
        <color theme="3"/>
      </bottom>
      <diagonal/>
    </border>
    <border>
      <left/>
      <right/>
      <top style="thick">
        <color theme="3"/>
      </top>
      <bottom style="thick">
        <color rgb="FF92D050"/>
      </bottom>
      <diagonal/>
    </border>
    <border>
      <left/>
      <right style="thick">
        <color rgb="FF92D050"/>
      </right>
      <top style="thick">
        <color theme="3"/>
      </top>
      <bottom style="thick">
        <color rgb="FF92D050"/>
      </bottom>
      <diagonal/>
    </border>
    <border>
      <left/>
      <right style="thick">
        <color rgb="FF92D050"/>
      </right>
      <top style="thick">
        <color theme="3"/>
      </top>
      <bottom/>
      <diagonal/>
    </border>
  </borders>
  <cellStyleXfs count="6">
    <xf numFmtId="0" fontId="0" fillId="0" borderId="0"/>
    <xf numFmtId="0" fontId="15" fillId="0" borderId="0" applyNumberFormat="0" applyFill="0" applyBorder="0" applyAlignment="0" applyProtection="0">
      <alignment vertical="top"/>
      <protection locked="0"/>
    </xf>
    <xf numFmtId="0" fontId="1" fillId="0" borderId="0"/>
    <xf numFmtId="0" fontId="1" fillId="0" borderId="0"/>
    <xf numFmtId="0" fontId="16" fillId="0" borderId="0"/>
    <xf numFmtId="0" fontId="16" fillId="0" borderId="0"/>
  </cellStyleXfs>
  <cellXfs count="458">
    <xf numFmtId="0" fontId="0" fillId="0" borderId="0" xfId="0"/>
    <xf numFmtId="0" fontId="17" fillId="0" borderId="0" xfId="0" applyFont="1" applyProtection="1">
      <protection hidden="1"/>
    </xf>
    <xf numFmtId="2" fontId="17" fillId="0" borderId="0" xfId="0" applyNumberFormat="1" applyFont="1" applyAlignment="1" applyProtection="1">
      <alignment vertical="center"/>
      <protection hidden="1"/>
    </xf>
    <xf numFmtId="0" fontId="17" fillId="0" borderId="0" xfId="0" applyFont="1" applyAlignment="1" applyProtection="1">
      <alignment vertical="center" wrapText="1"/>
      <protection hidden="1"/>
    </xf>
    <xf numFmtId="0" fontId="17" fillId="0" borderId="0" xfId="0" applyFont="1" applyAlignment="1" applyProtection="1">
      <alignment vertical="center"/>
      <protection hidden="1"/>
    </xf>
    <xf numFmtId="0" fontId="18" fillId="0" borderId="0" xfId="0" applyFont="1" applyAlignment="1" applyProtection="1">
      <alignment horizontal="right" vertical="center" wrapText="1"/>
      <protection hidden="1"/>
    </xf>
    <xf numFmtId="9" fontId="19" fillId="0" borderId="0" xfId="0" applyNumberFormat="1" applyFont="1" applyAlignment="1" applyProtection="1">
      <alignment horizontal="left" vertical="center"/>
      <protection hidden="1"/>
    </xf>
    <xf numFmtId="0" fontId="7" fillId="0" borderId="0" xfId="0" applyFont="1" applyAlignment="1" applyProtection="1">
      <alignment horizontal="left"/>
      <protection hidden="1"/>
    </xf>
    <xf numFmtId="0" fontId="7" fillId="0" borderId="0" xfId="0" applyFont="1" applyAlignment="1" applyProtection="1">
      <alignment horizontal="center"/>
      <protection hidden="1"/>
    </xf>
    <xf numFmtId="0" fontId="3" fillId="0" borderId="0" xfId="0" applyFont="1" applyProtection="1">
      <protection hidden="1"/>
    </xf>
    <xf numFmtId="9" fontId="20" fillId="0" borderId="0" xfId="0" applyNumberFormat="1" applyFont="1" applyAlignment="1" applyProtection="1">
      <alignment horizontal="center"/>
      <protection hidden="1"/>
    </xf>
    <xf numFmtId="9" fontId="20" fillId="0" borderId="0" xfId="0" applyNumberFormat="1" applyFont="1" applyAlignment="1" applyProtection="1">
      <alignment horizontal="right"/>
      <protection hidden="1"/>
    </xf>
    <xf numFmtId="2" fontId="17" fillId="0" borderId="0" xfId="0" applyNumberFormat="1" applyFont="1" applyAlignment="1" applyProtection="1">
      <alignment horizontal="right" vertical="center"/>
      <protection hidden="1"/>
    </xf>
    <xf numFmtId="0" fontId="21" fillId="0" borderId="0" xfId="0" applyFont="1" applyAlignment="1" applyProtection="1">
      <alignment horizontal="center" vertical="top"/>
      <protection hidden="1"/>
    </xf>
    <xf numFmtId="0" fontId="21" fillId="0" borderId="0" xfId="0" applyFont="1" applyAlignment="1" applyProtection="1">
      <alignment horizontal="center"/>
      <protection hidden="1"/>
    </xf>
    <xf numFmtId="0" fontId="7" fillId="0" borderId="0" xfId="0" applyFont="1" applyAlignment="1" applyProtection="1">
      <alignment horizontal="right"/>
      <protection hidden="1"/>
    </xf>
    <xf numFmtId="0" fontId="21" fillId="0" borderId="0" xfId="0" applyFont="1" applyAlignment="1" applyProtection="1">
      <alignment horizontal="center" vertical="center"/>
      <protection hidden="1"/>
    </xf>
    <xf numFmtId="4" fontId="19" fillId="0" borderId="0" xfId="0" applyNumberFormat="1" applyFont="1" applyAlignment="1" applyProtection="1">
      <alignment vertical="center"/>
      <protection hidden="1"/>
    </xf>
    <xf numFmtId="0" fontId="22" fillId="0" borderId="0" xfId="0" applyFont="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18" fillId="0" borderId="0" xfId="0" applyFont="1" applyAlignment="1" applyProtection="1">
      <alignment horizontal="center"/>
      <protection hidden="1"/>
    </xf>
    <xf numFmtId="0" fontId="23" fillId="0" borderId="0" xfId="0" applyFont="1" applyAlignment="1" applyProtection="1">
      <alignment horizontal="center"/>
      <protection hidden="1"/>
    </xf>
    <xf numFmtId="0" fontId="19"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vertical="justify"/>
      <protection hidden="1"/>
    </xf>
    <xf numFmtId="9" fontId="19" fillId="0" borderId="0" xfId="0" applyNumberFormat="1" applyFont="1" applyAlignment="1" applyProtection="1">
      <alignment horizontal="center"/>
      <protection hidden="1"/>
    </xf>
    <xf numFmtId="0" fontId="24" fillId="0" borderId="0" xfId="0" applyFont="1" applyAlignment="1" applyProtection="1">
      <alignment horizontal="right" vertical="justify"/>
      <protection hidden="1"/>
    </xf>
    <xf numFmtId="0" fontId="25" fillId="0" borderId="0" xfId="0" applyFont="1" applyAlignment="1" applyProtection="1">
      <alignment horizontal="right"/>
      <protection hidden="1"/>
    </xf>
    <xf numFmtId="0" fontId="22" fillId="0" borderId="0" xfId="0" applyFont="1" applyAlignment="1" applyProtection="1">
      <alignment horizontal="right" vertical="top"/>
      <protection hidden="1"/>
    </xf>
    <xf numFmtId="0" fontId="22" fillId="0" borderId="0" xfId="0" applyFont="1" applyAlignment="1" applyProtection="1">
      <alignment horizontal="right"/>
      <protection hidden="1"/>
    </xf>
    <xf numFmtId="0" fontId="24" fillId="0" borderId="0" xfId="0" applyFont="1" applyAlignment="1" applyProtection="1">
      <alignment horizontal="right" vertical="center"/>
      <protection hidden="1"/>
    </xf>
    <xf numFmtId="0" fontId="25" fillId="0" borderId="0" xfId="0" applyFont="1" applyAlignment="1" applyProtection="1">
      <alignment horizontal="right" vertical="center"/>
      <protection hidden="1"/>
    </xf>
    <xf numFmtId="0" fontId="17" fillId="0" borderId="0" xfId="0" applyFont="1" applyAlignment="1" applyProtection="1">
      <alignment vertical="top"/>
      <protection hidden="1"/>
    </xf>
    <xf numFmtId="0" fontId="24" fillId="0" borderId="0" xfId="0" applyFont="1" applyAlignment="1" applyProtection="1">
      <alignment horizontal="left" vertical="center"/>
      <protection hidden="1"/>
    </xf>
    <xf numFmtId="0" fontId="2"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0" fontId="26"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2" fontId="17" fillId="0" borderId="0" xfId="0" applyNumberFormat="1" applyFont="1" applyAlignment="1" applyProtection="1">
      <alignment horizontal="center" vertical="center"/>
      <protection hidden="1"/>
    </xf>
    <xf numFmtId="0" fontId="22" fillId="0" borderId="0" xfId="0" applyFont="1" applyAlignment="1" applyProtection="1">
      <alignment horizontal="right" wrapText="1"/>
      <protection hidden="1"/>
    </xf>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0" fontId="20" fillId="0" borderId="0" xfId="0" applyFont="1" applyAlignment="1" applyProtection="1">
      <alignment horizontal="center"/>
      <protection hidden="1"/>
    </xf>
    <xf numFmtId="0" fontId="17" fillId="0" borderId="0" xfId="0" applyFont="1" applyAlignment="1" applyProtection="1">
      <alignment horizontal="left"/>
      <protection hidden="1"/>
    </xf>
    <xf numFmtId="0" fontId="3" fillId="0" borderId="0" xfId="0" applyFont="1" applyAlignment="1" applyProtection="1">
      <alignment vertical="center"/>
      <protection hidden="1"/>
    </xf>
    <xf numFmtId="0" fontId="22" fillId="0" borderId="0" xfId="0" applyFont="1" applyAlignment="1" applyProtection="1">
      <alignment vertical="center"/>
      <protection hidden="1"/>
    </xf>
    <xf numFmtId="0" fontId="22" fillId="0" borderId="0" xfId="0" applyFont="1" applyAlignment="1" applyProtection="1">
      <alignment horizontal="center" wrapText="1"/>
      <protection hidden="1"/>
    </xf>
    <xf numFmtId="0" fontId="17" fillId="2" borderId="0" xfId="0" applyFont="1" applyFill="1" applyAlignment="1" applyProtection="1">
      <alignment horizontal="center"/>
      <protection hidden="1"/>
    </xf>
    <xf numFmtId="0" fontId="17" fillId="0" borderId="0" xfId="0" applyFont="1" applyAlignment="1" applyProtection="1">
      <alignment horizontal="center"/>
      <protection hidden="1"/>
    </xf>
    <xf numFmtId="0" fontId="17" fillId="0" borderId="0" xfId="2" applyFont="1" applyAlignment="1" applyProtection="1">
      <alignment horizontal="left"/>
      <protection hidden="1"/>
    </xf>
    <xf numFmtId="0" fontId="17" fillId="0" borderId="0" xfId="0" applyFont="1" applyAlignment="1" applyProtection="1">
      <alignment wrapText="1"/>
      <protection hidden="1"/>
    </xf>
    <xf numFmtId="0" fontId="17" fillId="0" borderId="0" xfId="0" applyFont="1" applyAlignment="1" applyProtection="1">
      <alignment horizontal="left" vertical="center"/>
      <protection hidden="1"/>
    </xf>
    <xf numFmtId="0" fontId="17" fillId="0" borderId="0" xfId="0" applyFont="1" applyAlignment="1" applyProtection="1">
      <alignment vertical="top" wrapText="1"/>
      <protection hidden="1"/>
    </xf>
    <xf numFmtId="0" fontId="17" fillId="2" borderId="0" xfId="0" applyFont="1" applyFill="1" applyAlignment="1" applyProtection="1">
      <alignment horizontal="center" wrapText="1"/>
      <protection hidden="1"/>
    </xf>
    <xf numFmtId="0" fontId="7" fillId="0" borderId="8" xfId="0" applyFont="1" applyBorder="1" applyAlignment="1" applyProtection="1">
      <alignment horizontal="left"/>
      <protection hidden="1"/>
    </xf>
    <xf numFmtId="0" fontId="3" fillId="0" borderId="8" xfId="0" applyFont="1" applyBorder="1" applyProtection="1">
      <protection hidden="1"/>
    </xf>
    <xf numFmtId="2" fontId="17" fillId="0" borderId="0" xfId="0" applyNumberFormat="1" applyFont="1" applyAlignment="1" applyProtection="1">
      <alignment horizontal="right"/>
      <protection hidden="1"/>
    </xf>
    <xf numFmtId="0" fontId="27" fillId="0" borderId="0" xfId="0" applyFont="1" applyProtection="1">
      <protection hidden="1"/>
    </xf>
    <xf numFmtId="9" fontId="28" fillId="0" borderId="0" xfId="0" applyNumberFormat="1" applyFont="1" applyAlignment="1" applyProtection="1">
      <alignment wrapText="1"/>
      <protection hidden="1"/>
    </xf>
    <xf numFmtId="9" fontId="17" fillId="0" borderId="0" xfId="0" applyNumberFormat="1" applyFont="1" applyAlignment="1" applyProtection="1">
      <alignment vertical="center"/>
      <protection hidden="1"/>
    </xf>
    <xf numFmtId="9" fontId="17" fillId="0" borderId="0" xfId="0" applyNumberFormat="1" applyFont="1" applyAlignment="1" applyProtection="1">
      <alignment horizontal="center"/>
      <protection hidden="1"/>
    </xf>
    <xf numFmtId="0" fontId="17" fillId="0" borderId="0" xfId="0" applyFont="1" applyAlignment="1" applyProtection="1">
      <alignment horizontal="right" vertical="top"/>
      <protection hidden="1"/>
    </xf>
    <xf numFmtId="0" fontId="17" fillId="0" borderId="0" xfId="0" applyFont="1" applyAlignment="1" applyProtection="1">
      <alignment horizontal="right" vertical="center"/>
      <protection hidden="1"/>
    </xf>
    <xf numFmtId="0" fontId="29" fillId="0" borderId="0" xfId="0" applyFont="1" applyAlignment="1" applyProtection="1">
      <alignment horizontal="left"/>
      <protection hidden="1"/>
    </xf>
    <xf numFmtId="0" fontId="30" fillId="0" borderId="0" xfId="0" applyFont="1" applyAlignment="1" applyProtection="1">
      <alignment horizontal="center" vertical="top"/>
      <protection hidden="1"/>
    </xf>
    <xf numFmtId="0" fontId="29"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31" fillId="0" borderId="0" xfId="0" applyFont="1" applyAlignment="1" applyProtection="1">
      <alignment horizontal="center"/>
      <protection hidden="1"/>
    </xf>
    <xf numFmtId="0" fontId="30" fillId="0" borderId="0" xfId="0" applyFont="1" applyAlignment="1" applyProtection="1">
      <alignment horizontal="center"/>
      <protection hidden="1"/>
    </xf>
    <xf numFmtId="0" fontId="19" fillId="0" borderId="0" xfId="0" applyFont="1" applyAlignment="1" applyProtection="1">
      <alignment horizontal="left" vertical="center"/>
      <protection hidden="1"/>
    </xf>
    <xf numFmtId="0" fontId="29" fillId="0" borderId="0" xfId="0" applyFont="1" applyAlignment="1" applyProtection="1">
      <alignment horizontal="center" vertical="center"/>
      <protection hidden="1"/>
    </xf>
    <xf numFmtId="0" fontId="29" fillId="0" borderId="0" xfId="0" applyFont="1" applyAlignment="1" applyProtection="1">
      <alignment horizontal="center"/>
      <protection hidden="1"/>
    </xf>
    <xf numFmtId="0" fontId="32" fillId="0" borderId="0" xfId="0" applyFont="1" applyProtection="1">
      <protection hidden="1"/>
    </xf>
    <xf numFmtId="0" fontId="33" fillId="0" borderId="0" xfId="0" applyFont="1" applyAlignment="1" applyProtection="1">
      <alignment vertical="center" wrapText="1"/>
      <protection hidden="1"/>
    </xf>
    <xf numFmtId="0" fontId="19" fillId="3" borderId="0" xfId="0" applyFont="1" applyFill="1" applyAlignment="1" applyProtection="1">
      <alignment horizontal="center" vertical="center"/>
      <protection hidden="1"/>
    </xf>
    <xf numFmtId="0" fontId="34" fillId="0" borderId="0" xfId="0" applyFont="1" applyAlignment="1" applyProtection="1">
      <alignment vertical="center"/>
      <protection hidden="1"/>
    </xf>
    <xf numFmtId="0" fontId="35" fillId="0" borderId="0" xfId="0" applyFont="1" applyAlignment="1" applyProtection="1">
      <alignment horizontal="center" vertical="center"/>
      <protection hidden="1"/>
    </xf>
    <xf numFmtId="0" fontId="34" fillId="0" borderId="0" xfId="0" applyFont="1" applyProtection="1">
      <protection hidden="1"/>
    </xf>
    <xf numFmtId="0" fontId="33" fillId="0" borderId="0" xfId="0" applyFont="1" applyProtection="1">
      <protection hidden="1"/>
    </xf>
    <xf numFmtId="0" fontId="36" fillId="0" borderId="0" xfId="0" applyFont="1" applyAlignment="1" applyProtection="1">
      <alignment horizontal="left"/>
      <protection hidden="1"/>
    </xf>
    <xf numFmtId="0" fontId="4" fillId="0" borderId="0" xfId="0" applyFont="1" applyProtection="1">
      <protection hidden="1"/>
    </xf>
    <xf numFmtId="0" fontId="36" fillId="0" borderId="0" xfId="3" applyFont="1" applyAlignment="1" applyProtection="1">
      <alignment horizontal="left"/>
      <protection hidden="1"/>
    </xf>
    <xf numFmtId="0" fontId="36" fillId="0" borderId="0" xfId="0" applyFont="1" applyAlignment="1" applyProtection="1">
      <alignment vertical="center"/>
      <protection hidden="1"/>
    </xf>
    <xf numFmtId="0" fontId="36" fillId="0" borderId="0" xfId="0" applyFont="1" applyProtection="1">
      <protection hidden="1"/>
    </xf>
    <xf numFmtId="0" fontId="36" fillId="0" borderId="0" xfId="0" applyFont="1" applyAlignment="1" applyProtection="1">
      <alignment horizontal="center" vertical="center"/>
      <protection hidden="1"/>
    </xf>
    <xf numFmtId="0" fontId="36" fillId="0" borderId="0" xfId="2" applyFont="1" applyAlignment="1" applyProtection="1">
      <alignment horizontal="left"/>
      <protection hidden="1"/>
    </xf>
    <xf numFmtId="0" fontId="37" fillId="0" borderId="0" xfId="0" applyFont="1" applyProtection="1">
      <protection hidden="1"/>
    </xf>
    <xf numFmtId="0" fontId="8" fillId="0" borderId="0" xfId="0" applyFont="1" applyAlignment="1" applyProtection="1">
      <alignment horizontal="right"/>
      <protection hidden="1"/>
    </xf>
    <xf numFmtId="0" fontId="8" fillId="0" borderId="0" xfId="0" applyFont="1" applyAlignment="1" applyProtection="1">
      <alignment horizontal="left" vertical="center"/>
      <protection hidden="1"/>
    </xf>
    <xf numFmtId="0" fontId="3" fillId="0" borderId="0" xfId="0" applyFont="1" applyAlignment="1" applyProtection="1">
      <alignment horizontal="right"/>
      <protection hidden="1"/>
    </xf>
    <xf numFmtId="0" fontId="30" fillId="0" borderId="0" xfId="0" applyFont="1" applyProtection="1">
      <protection hidden="1"/>
    </xf>
    <xf numFmtId="0" fontId="7" fillId="0" borderId="0" xfId="0" applyFont="1" applyAlignment="1" applyProtection="1">
      <alignment horizontal="center" vertical="center"/>
      <protection hidden="1"/>
    </xf>
    <xf numFmtId="0" fontId="29" fillId="0" borderId="0" xfId="0" applyFont="1" applyProtection="1">
      <protection hidden="1"/>
    </xf>
    <xf numFmtId="0" fontId="38" fillId="0" borderId="0" xfId="0" applyFont="1" applyAlignment="1" applyProtection="1">
      <alignment horizontal="left" vertical="center"/>
      <protection hidden="1"/>
    </xf>
    <xf numFmtId="0" fontId="34"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38" fillId="0" borderId="0" xfId="0" applyFont="1" applyAlignment="1" applyProtection="1">
      <alignment vertical="center"/>
      <protection hidden="1"/>
    </xf>
    <xf numFmtId="0" fontId="32" fillId="0" borderId="0" xfId="0" applyFont="1" applyAlignment="1" applyProtection="1">
      <alignment wrapText="1"/>
      <protection hidden="1"/>
    </xf>
    <xf numFmtId="0" fontId="22" fillId="0" borderId="8" xfId="0" applyFont="1" applyBorder="1" applyAlignment="1" applyProtection="1">
      <alignment horizontal="left" vertical="center"/>
      <protection hidden="1"/>
    </xf>
    <xf numFmtId="2" fontId="17" fillId="0" borderId="8" xfId="0" applyNumberFormat="1" applyFont="1" applyBorder="1" applyAlignment="1" applyProtection="1">
      <alignment vertical="center"/>
      <protection hidden="1"/>
    </xf>
    <xf numFmtId="0" fontId="3" fillId="0" borderId="9" xfId="0" applyFont="1" applyBorder="1" applyProtection="1">
      <protection hidden="1"/>
    </xf>
    <xf numFmtId="0" fontId="17" fillId="0" borderId="9" xfId="0" applyFont="1" applyBorder="1" applyAlignment="1" applyProtection="1">
      <alignment horizontal="left" vertical="center"/>
      <protection hidden="1"/>
    </xf>
    <xf numFmtId="0" fontId="22" fillId="0" borderId="9" xfId="0" applyFont="1" applyBorder="1" applyAlignment="1" applyProtection="1">
      <alignment horizontal="right" vertical="top"/>
      <protection hidden="1"/>
    </xf>
    <xf numFmtId="0" fontId="22" fillId="0" borderId="9" xfId="0" applyFont="1" applyBorder="1" applyAlignment="1" applyProtection="1">
      <alignment horizontal="left" vertical="center"/>
      <protection hidden="1"/>
    </xf>
    <xf numFmtId="0" fontId="21" fillId="0" borderId="9" xfId="0" applyFont="1" applyBorder="1" applyAlignment="1" applyProtection="1">
      <alignment horizontal="center" vertical="top"/>
      <protection hidden="1"/>
    </xf>
    <xf numFmtId="2" fontId="17" fillId="0" borderId="9" xfId="0" applyNumberFormat="1" applyFont="1" applyBorder="1" applyAlignment="1" applyProtection="1">
      <alignment horizontal="right" vertical="center"/>
      <protection hidden="1"/>
    </xf>
    <xf numFmtId="2" fontId="17" fillId="0" borderId="9" xfId="0" applyNumberFormat="1" applyFont="1" applyBorder="1" applyAlignment="1" applyProtection="1">
      <alignment vertical="center"/>
      <protection hidden="1"/>
    </xf>
    <xf numFmtId="0" fontId="18" fillId="0" borderId="9" xfId="0" applyFont="1" applyBorder="1" applyAlignment="1" applyProtection="1">
      <alignment horizontal="center"/>
      <protection hidden="1"/>
    </xf>
    <xf numFmtId="0" fontId="17" fillId="0" borderId="0" xfId="0" applyFont="1" applyAlignment="1" applyProtection="1">
      <alignment horizontal="justify" vertical="center"/>
      <protection hidden="1"/>
    </xf>
    <xf numFmtId="0" fontId="39" fillId="0" borderId="0" xfId="0" applyFont="1" applyProtection="1">
      <protection hidden="1"/>
    </xf>
    <xf numFmtId="0" fontId="40" fillId="0" borderId="0" xfId="0" applyFont="1" applyProtection="1">
      <protection hidden="1"/>
    </xf>
    <xf numFmtId="3" fontId="29" fillId="0" borderId="0" xfId="0" applyNumberFormat="1" applyFont="1" applyAlignment="1" applyProtection="1">
      <alignment horizontal="center"/>
      <protection hidden="1"/>
    </xf>
    <xf numFmtId="0" fontId="17" fillId="2" borderId="0" xfId="0" applyFont="1" applyFill="1" applyAlignment="1" applyProtection="1">
      <alignment horizontal="center" vertical="center"/>
      <protection hidden="1"/>
    </xf>
    <xf numFmtId="0" fontId="17" fillId="2" borderId="0" xfId="0" applyFont="1" applyFill="1" applyAlignment="1" applyProtection="1">
      <alignment horizontal="center" vertical="center" wrapText="1"/>
      <protection hidden="1"/>
    </xf>
    <xf numFmtId="0" fontId="41" fillId="0" borderId="0" xfId="0" applyFont="1" applyProtection="1">
      <protection hidden="1"/>
    </xf>
    <xf numFmtId="9" fontId="17" fillId="0" borderId="0" xfId="0" applyNumberFormat="1" applyFont="1" applyAlignment="1" applyProtection="1">
      <alignment horizontal="right"/>
      <protection hidden="1"/>
    </xf>
    <xf numFmtId="0" fontId="17" fillId="0" borderId="0" xfId="0" applyFont="1" applyAlignment="1" applyProtection="1">
      <alignment horizontal="right"/>
      <protection hidden="1"/>
    </xf>
    <xf numFmtId="0" fontId="17" fillId="0" borderId="9" xfId="0" applyFont="1" applyBorder="1" applyAlignment="1" applyProtection="1">
      <alignment horizontal="right"/>
      <protection hidden="1"/>
    </xf>
    <xf numFmtId="0" fontId="19" fillId="3" borderId="1" xfId="0" applyFont="1" applyFill="1" applyBorder="1" applyAlignment="1" applyProtection="1">
      <alignment horizontal="center"/>
      <protection hidden="1"/>
    </xf>
    <xf numFmtId="3" fontId="29" fillId="0" borderId="0" xfId="0" applyNumberFormat="1" applyFont="1" applyAlignment="1" applyProtection="1">
      <alignment horizontal="center" vertical="center"/>
      <protection hidden="1"/>
    </xf>
    <xf numFmtId="0" fontId="17" fillId="0" borderId="0" xfId="0" applyFont="1" applyProtection="1">
      <protection locked="0" hidden="1"/>
    </xf>
    <xf numFmtId="4" fontId="17" fillId="0" borderId="0" xfId="0" applyNumberFormat="1" applyFont="1" applyAlignment="1" applyProtection="1">
      <alignment vertical="center"/>
      <protection hidden="1"/>
    </xf>
    <xf numFmtId="2" fontId="19" fillId="0" borderId="0" xfId="0" applyNumberFormat="1" applyFont="1" applyProtection="1">
      <protection hidden="1"/>
    </xf>
    <xf numFmtId="0" fontId="7" fillId="0" borderId="10" xfId="0" applyFont="1" applyBorder="1" applyAlignment="1" applyProtection="1">
      <alignment horizontal="center"/>
      <protection locked="0" hidden="1"/>
    </xf>
    <xf numFmtId="0" fontId="9" fillId="0" borderId="10"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locked="0" hidden="1"/>
    </xf>
    <xf numFmtId="0" fontId="30" fillId="0" borderId="0" xfId="0" applyFont="1" applyAlignment="1" applyProtection="1">
      <alignment vertical="center"/>
      <protection hidden="1"/>
    </xf>
    <xf numFmtId="0" fontId="42" fillId="0" borderId="11" xfId="1" applyFont="1" applyFill="1" applyBorder="1" applyAlignment="1" applyProtection="1">
      <alignment vertical="center"/>
      <protection hidden="1"/>
    </xf>
    <xf numFmtId="4" fontId="19" fillId="4" borderId="12" xfId="0" applyNumberFormat="1" applyFont="1" applyFill="1" applyBorder="1" applyAlignment="1" applyProtection="1">
      <alignment horizontal="center" vertical="center"/>
      <protection hidden="1"/>
    </xf>
    <xf numFmtId="0" fontId="19" fillId="4" borderId="0" xfId="0" applyFont="1" applyFill="1" applyAlignment="1" applyProtection="1">
      <alignment vertical="center" wrapText="1"/>
      <protection hidden="1"/>
    </xf>
    <xf numFmtId="0" fontId="17"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43" fillId="0" borderId="0" xfId="0" applyFont="1" applyAlignment="1" applyProtection="1">
      <alignment horizontal="justify" vertical="center" wrapText="1"/>
      <protection hidden="1"/>
    </xf>
    <xf numFmtId="0" fontId="43" fillId="0" borderId="0" xfId="0" applyFont="1" applyAlignment="1" applyProtection="1">
      <alignment horizontal="justify" vertical="center"/>
      <protection hidden="1"/>
    </xf>
    <xf numFmtId="0" fontId="19" fillId="0" borderId="0" xfId="0" applyFont="1" applyProtection="1">
      <protection hidden="1"/>
    </xf>
    <xf numFmtId="0" fontId="19" fillId="0" borderId="9" xfId="0" applyFont="1" applyBorder="1" applyAlignment="1" applyProtection="1">
      <alignment horizontal="center" vertical="center"/>
      <protection hidden="1"/>
    </xf>
    <xf numFmtId="0" fontId="30" fillId="0" borderId="9" xfId="0" applyFont="1" applyBorder="1" applyAlignment="1" applyProtection="1">
      <alignment horizontal="center" vertical="top"/>
      <protection hidden="1"/>
    </xf>
    <xf numFmtId="0" fontId="19" fillId="0" borderId="0" xfId="0" applyFont="1" applyAlignment="1" applyProtection="1">
      <alignment horizontal="left"/>
      <protection hidden="1"/>
    </xf>
    <xf numFmtId="0" fontId="25" fillId="0" borderId="0" xfId="0" applyFont="1" applyAlignment="1" applyProtection="1">
      <alignment horizontal="left" vertical="center"/>
      <protection hidden="1"/>
    </xf>
    <xf numFmtId="0" fontId="22" fillId="0" borderId="8" xfId="0" applyFont="1" applyBorder="1" applyAlignment="1" applyProtection="1">
      <alignment horizontal="right"/>
      <protection hidden="1"/>
    </xf>
    <xf numFmtId="0" fontId="21" fillId="0" borderId="8" xfId="0" applyFont="1" applyBorder="1" applyAlignment="1" applyProtection="1">
      <alignment horizontal="center"/>
      <protection hidden="1"/>
    </xf>
    <xf numFmtId="0" fontId="29" fillId="0" borderId="0" xfId="0" applyFont="1" applyAlignment="1" applyProtection="1">
      <alignment horizontal="center" vertical="top"/>
      <protection hidden="1"/>
    </xf>
    <xf numFmtId="0" fontId="19" fillId="0" borderId="8" xfId="0" applyFont="1" applyBorder="1" applyProtection="1">
      <protection hidden="1"/>
    </xf>
    <xf numFmtId="0" fontId="17" fillId="0" borderId="8" xfId="0" applyFont="1" applyBorder="1" applyProtection="1">
      <protection hidden="1"/>
    </xf>
    <xf numFmtId="0" fontId="17" fillId="0" borderId="8" xfId="0" applyFont="1" applyBorder="1" applyAlignment="1" applyProtection="1">
      <alignment horizontal="left"/>
      <protection hidden="1"/>
    </xf>
    <xf numFmtId="0" fontId="7" fillId="0" borderId="0" xfId="0" applyFont="1" applyAlignment="1" applyProtection="1">
      <alignment horizontal="center"/>
      <protection locked="0" hidden="1"/>
    </xf>
    <xf numFmtId="0" fontId="19" fillId="0" borderId="0" xfId="0" applyFont="1" applyAlignment="1" applyProtection="1">
      <alignment horizontal="left" vertical="center" wrapText="1"/>
      <protection hidden="1"/>
    </xf>
    <xf numFmtId="0" fontId="29" fillId="0" borderId="8" xfId="0" applyFont="1" applyBorder="1" applyAlignment="1" applyProtection="1">
      <alignment horizontal="center" vertical="center"/>
      <protection hidden="1"/>
    </xf>
    <xf numFmtId="0" fontId="30" fillId="0" borderId="8" xfId="0" applyFont="1" applyBorder="1" applyAlignment="1" applyProtection="1">
      <alignment horizontal="center"/>
      <protection hidden="1"/>
    </xf>
    <xf numFmtId="0" fontId="3" fillId="0" borderId="8" xfId="0" applyFont="1" applyBorder="1" applyAlignment="1" applyProtection="1">
      <alignment horizontal="right"/>
      <protection hidden="1"/>
    </xf>
    <xf numFmtId="0" fontId="8" fillId="0" borderId="8" xfId="0" applyFont="1" applyBorder="1" applyAlignment="1" applyProtection="1">
      <alignment horizontal="left" vertical="center"/>
      <protection hidden="1"/>
    </xf>
    <xf numFmtId="0" fontId="30" fillId="0" borderId="8" xfId="0" applyFont="1" applyBorder="1" applyProtection="1">
      <protection hidden="1"/>
    </xf>
    <xf numFmtId="0" fontId="19" fillId="0" borderId="8" xfId="0" applyFont="1" applyBorder="1" applyAlignment="1" applyProtection="1">
      <alignment horizontal="left"/>
      <protection hidden="1"/>
    </xf>
    <xf numFmtId="0" fontId="25" fillId="0" borderId="8" xfId="0" applyFont="1" applyBorder="1" applyAlignment="1" applyProtection="1">
      <alignment horizontal="right"/>
      <protection hidden="1"/>
    </xf>
    <xf numFmtId="0" fontId="25" fillId="0" borderId="8" xfId="0" applyFont="1" applyBorder="1" applyAlignment="1" applyProtection="1">
      <alignment horizontal="left" vertical="center"/>
      <protection hidden="1"/>
    </xf>
    <xf numFmtId="0" fontId="7" fillId="0" borderId="8" xfId="0" applyFont="1" applyBorder="1" applyAlignment="1" applyProtection="1">
      <alignment horizontal="right"/>
      <protection hidden="1"/>
    </xf>
    <xf numFmtId="0" fontId="36" fillId="0" borderId="0" xfId="1" applyFont="1" applyFill="1" applyBorder="1" applyAlignment="1" applyProtection="1">
      <alignment vertical="center"/>
      <protection hidden="1"/>
    </xf>
    <xf numFmtId="0" fontId="36" fillId="0" borderId="0" xfId="0" applyFont="1" applyAlignment="1" applyProtection="1">
      <alignment horizontal="right" vertical="center"/>
      <protection hidden="1"/>
    </xf>
    <xf numFmtId="0" fontId="17" fillId="0" borderId="18" xfId="0" applyFont="1" applyBorder="1" applyAlignment="1" applyProtection="1">
      <alignment vertical="center"/>
      <protection hidden="1"/>
    </xf>
    <xf numFmtId="0" fontId="44" fillId="0" borderId="0" xfId="0" applyFont="1" applyProtection="1">
      <protection hidden="1"/>
    </xf>
    <xf numFmtId="3" fontId="45" fillId="0" borderId="0" xfId="0" applyNumberFormat="1" applyFont="1" applyAlignment="1" applyProtection="1">
      <alignment horizontal="center" vertical="center"/>
      <protection hidden="1"/>
    </xf>
    <xf numFmtId="0" fontId="42" fillId="0" borderId="0" xfId="1" applyFont="1" applyFill="1" applyBorder="1" applyAlignment="1" applyProtection="1">
      <alignment vertical="center"/>
      <protection hidden="1"/>
    </xf>
    <xf numFmtId="0" fontId="17" fillId="0" borderId="19" xfId="0" applyFont="1" applyBorder="1" applyAlignment="1" applyProtection="1">
      <alignment horizontal="left" vertical="center"/>
      <protection hidden="1"/>
    </xf>
    <xf numFmtId="0" fontId="46" fillId="0" borderId="9" xfId="0" applyFont="1" applyBorder="1" applyProtection="1">
      <protection hidden="1"/>
    </xf>
    <xf numFmtId="9" fontId="17" fillId="0" borderId="9" xfId="0" applyNumberFormat="1" applyFont="1" applyBorder="1" applyAlignment="1" applyProtection="1">
      <alignment vertical="center"/>
      <protection hidden="1"/>
    </xf>
    <xf numFmtId="4" fontId="17" fillId="0" borderId="9" xfId="0" applyNumberFormat="1" applyFont="1" applyBorder="1" applyAlignment="1" applyProtection="1">
      <alignment vertical="center"/>
      <protection hidden="1"/>
    </xf>
    <xf numFmtId="0" fontId="7" fillId="0" borderId="20" xfId="0" applyFont="1" applyBorder="1" applyAlignment="1" applyProtection="1">
      <alignment horizontal="left" vertical="center"/>
      <protection hidden="1"/>
    </xf>
    <xf numFmtId="0" fontId="17" fillId="0" borderId="21"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19" fillId="0" borderId="8" xfId="0" applyFont="1" applyBorder="1" applyAlignment="1" applyProtection="1">
      <alignment vertical="center"/>
      <protection hidden="1"/>
    </xf>
    <xf numFmtId="4" fontId="19" fillId="0" borderId="8" xfId="0" applyNumberFormat="1" applyFont="1" applyBorder="1" applyAlignment="1" applyProtection="1">
      <alignment vertical="center"/>
      <protection hidden="1"/>
    </xf>
    <xf numFmtId="2" fontId="17" fillId="0" borderId="22" xfId="0" applyNumberFormat="1" applyFont="1" applyBorder="1" applyAlignment="1" applyProtection="1">
      <alignment vertical="center"/>
      <protection hidden="1"/>
    </xf>
    <xf numFmtId="49" fontId="36" fillId="0" borderId="0" xfId="0" applyNumberFormat="1" applyFont="1" applyAlignment="1" applyProtection="1">
      <alignment horizontal="left" vertical="center"/>
      <protection hidden="1"/>
    </xf>
    <xf numFmtId="0" fontId="47" fillId="0" borderId="0" xfId="1" applyFont="1" applyFill="1" applyBorder="1" applyAlignment="1" applyProtection="1">
      <alignment vertical="center"/>
      <protection hidden="1"/>
    </xf>
    <xf numFmtId="0" fontId="48" fillId="0" borderId="0" xfId="1" applyFont="1" applyFill="1" applyBorder="1" applyAlignment="1" applyProtection="1">
      <alignment vertical="center"/>
      <protection hidden="1"/>
    </xf>
    <xf numFmtId="49" fontId="36" fillId="0" borderId="9" xfId="0" applyNumberFormat="1" applyFont="1" applyBorder="1" applyAlignment="1" applyProtection="1">
      <alignment vertical="center"/>
      <protection hidden="1"/>
    </xf>
    <xf numFmtId="0" fontId="3" fillId="0" borderId="20" xfId="0" applyFont="1" applyBorder="1" applyAlignment="1" applyProtection="1">
      <alignment horizontal="center" vertical="top"/>
      <protection hidden="1"/>
    </xf>
    <xf numFmtId="0" fontId="17" fillId="0" borderId="23" xfId="0" applyFont="1" applyBorder="1" applyAlignment="1" applyProtection="1">
      <alignment vertical="center"/>
      <protection hidden="1"/>
    </xf>
    <xf numFmtId="0" fontId="17" fillId="0" borderId="23" xfId="0" applyFont="1" applyBorder="1" applyProtection="1">
      <protection hidden="1"/>
    </xf>
    <xf numFmtId="0" fontId="8" fillId="0" borderId="23" xfId="0" applyFont="1" applyBorder="1" applyAlignment="1" applyProtection="1">
      <alignment horizontal="center"/>
      <protection hidden="1"/>
    </xf>
    <xf numFmtId="0" fontId="17" fillId="0" borderId="23" xfId="0" applyFont="1" applyBorder="1" applyAlignment="1" applyProtection="1">
      <alignment horizontal="center" vertical="center"/>
      <protection hidden="1"/>
    </xf>
    <xf numFmtId="2" fontId="17" fillId="0" borderId="23" xfId="0" applyNumberFormat="1" applyFont="1" applyBorder="1" applyAlignment="1" applyProtection="1">
      <alignment horizontal="right" vertical="center"/>
      <protection hidden="1"/>
    </xf>
    <xf numFmtId="2" fontId="17" fillId="0" borderId="23" xfId="0" applyNumberFormat="1" applyFont="1" applyBorder="1" applyAlignment="1" applyProtection="1">
      <alignment vertical="center"/>
      <protection hidden="1"/>
    </xf>
    <xf numFmtId="0" fontId="19" fillId="4" borderId="8" xfId="0" applyFont="1" applyFill="1" applyBorder="1" applyAlignment="1" applyProtection="1">
      <alignment horizontal="center" vertical="center" wrapText="1"/>
      <protection hidden="1"/>
    </xf>
    <xf numFmtId="0" fontId="37" fillId="0" borderId="24" xfId="0" applyFont="1" applyBorder="1" applyProtection="1">
      <protection hidden="1"/>
    </xf>
    <xf numFmtId="0" fontId="37" fillId="0" borderId="25" xfId="0" applyFont="1" applyBorder="1" applyProtection="1">
      <protection hidden="1"/>
    </xf>
    <xf numFmtId="0" fontId="39" fillId="0" borderId="26" xfId="0" applyFont="1" applyBorder="1" applyProtection="1">
      <protection hidden="1"/>
    </xf>
    <xf numFmtId="9" fontId="28" fillId="0" borderId="27" xfId="0" applyNumberFormat="1" applyFont="1" applyBorder="1" applyAlignment="1" applyProtection="1">
      <alignment wrapText="1"/>
      <protection hidden="1"/>
    </xf>
    <xf numFmtId="0" fontId="28" fillId="0" borderId="27" xfId="0" applyFont="1" applyBorder="1" applyAlignment="1" applyProtection="1">
      <alignment vertical="center"/>
      <protection hidden="1"/>
    </xf>
    <xf numFmtId="0" fontId="4" fillId="4" borderId="28" xfId="0" applyFont="1" applyFill="1" applyBorder="1" applyProtection="1">
      <protection hidden="1"/>
    </xf>
    <xf numFmtId="0" fontId="19" fillId="4" borderId="27" xfId="0" applyFont="1" applyFill="1" applyBorder="1" applyAlignment="1" applyProtection="1">
      <alignment vertical="center" wrapText="1"/>
      <protection hidden="1"/>
    </xf>
    <xf numFmtId="0" fontId="19" fillId="4" borderId="29" xfId="0" applyFont="1" applyFill="1" applyBorder="1" applyAlignment="1" applyProtection="1">
      <alignment horizontal="center" vertical="center" wrapText="1"/>
      <protection hidden="1"/>
    </xf>
    <xf numFmtId="0" fontId="19" fillId="4" borderId="30" xfId="0" applyFont="1" applyFill="1" applyBorder="1" applyAlignment="1" applyProtection="1">
      <alignment horizontal="center" vertical="center" wrapText="1"/>
      <protection hidden="1"/>
    </xf>
    <xf numFmtId="0" fontId="19" fillId="0" borderId="28" xfId="0" applyFont="1" applyBorder="1" applyAlignment="1" applyProtection="1">
      <alignment horizontal="center" vertical="justify"/>
      <protection hidden="1"/>
    </xf>
    <xf numFmtId="0" fontId="17" fillId="0" borderId="27" xfId="0" applyFont="1" applyBorder="1" applyProtection="1">
      <protection hidden="1"/>
    </xf>
    <xf numFmtId="0" fontId="3" fillId="0" borderId="28" xfId="0" applyFont="1" applyBorder="1" applyProtection="1">
      <protection hidden="1"/>
    </xf>
    <xf numFmtId="0" fontId="3" fillId="0" borderId="29" xfId="0" applyFont="1" applyBorder="1" applyProtection="1">
      <protection hidden="1"/>
    </xf>
    <xf numFmtId="0" fontId="17" fillId="0" borderId="30" xfId="0" applyFont="1" applyBorder="1" applyProtection="1">
      <protection hidden="1"/>
    </xf>
    <xf numFmtId="0" fontId="3" fillId="0" borderId="31" xfId="0" applyFont="1" applyBorder="1" applyProtection="1">
      <protection hidden="1"/>
    </xf>
    <xf numFmtId="0" fontId="17" fillId="0" borderId="32" xfId="0" applyFont="1" applyBorder="1" applyProtection="1">
      <protection hidden="1"/>
    </xf>
    <xf numFmtId="0" fontId="3" fillId="0" borderId="28" xfId="0" applyFont="1" applyBorder="1" applyAlignment="1" applyProtection="1">
      <alignment vertical="center"/>
      <protection hidden="1"/>
    </xf>
    <xf numFmtId="0" fontId="17" fillId="0" borderId="27" xfId="0" applyFont="1" applyBorder="1" applyAlignment="1" applyProtection="1">
      <alignment vertical="center"/>
      <protection hidden="1"/>
    </xf>
    <xf numFmtId="0" fontId="17" fillId="0" borderId="28" xfId="0" applyFont="1" applyBorder="1" applyAlignment="1" applyProtection="1">
      <alignment vertical="center"/>
      <protection hidden="1"/>
    </xf>
    <xf numFmtId="0" fontId="17" fillId="0" borderId="28" xfId="0" applyFont="1" applyBorder="1" applyProtection="1">
      <protection hidden="1"/>
    </xf>
    <xf numFmtId="0" fontId="17" fillId="0" borderId="33" xfId="0" applyFont="1" applyBorder="1" applyAlignment="1" applyProtection="1">
      <alignment vertical="center"/>
      <protection hidden="1"/>
    </xf>
    <xf numFmtId="0" fontId="17" fillId="0" borderId="34" xfId="0" applyFont="1" applyBorder="1" applyAlignment="1" applyProtection="1">
      <alignment vertical="center"/>
      <protection hidden="1"/>
    </xf>
    <xf numFmtId="0" fontId="18" fillId="0" borderId="0" xfId="0" applyFont="1" applyAlignment="1" applyProtection="1">
      <alignment horizontal="right"/>
      <protection hidden="1"/>
    </xf>
    <xf numFmtId="0" fontId="4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22" fillId="0" borderId="0" xfId="0" applyFont="1" applyAlignment="1" applyProtection="1">
      <alignment horizontal="left" vertical="center" wrapText="1"/>
      <protection hidden="1"/>
    </xf>
    <xf numFmtId="0" fontId="30" fillId="0" borderId="0" xfId="0" applyFont="1" applyAlignment="1" applyProtection="1">
      <alignment horizontal="center" vertical="top" wrapText="1"/>
      <protection hidden="1"/>
    </xf>
    <xf numFmtId="0" fontId="19"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3" fontId="29" fillId="0" borderId="0" xfId="0" applyNumberFormat="1" applyFont="1" applyAlignment="1" applyProtection="1">
      <alignment horizontal="left" vertical="center"/>
      <protection hidden="1"/>
    </xf>
    <xf numFmtId="0" fontId="3" fillId="0" borderId="35" xfId="0" applyFont="1" applyBorder="1" applyProtection="1">
      <protection hidden="1"/>
    </xf>
    <xf numFmtId="0" fontId="3" fillId="0" borderId="36" xfId="0" applyFont="1" applyBorder="1" applyProtection="1">
      <protection hidden="1"/>
    </xf>
    <xf numFmtId="0" fontId="17" fillId="0" borderId="36" xfId="0" applyFont="1" applyBorder="1" applyAlignment="1" applyProtection="1">
      <alignment horizontal="left"/>
      <protection hidden="1"/>
    </xf>
    <xf numFmtId="0" fontId="21" fillId="0" borderId="36" xfId="0" applyFont="1" applyBorder="1" applyAlignment="1" applyProtection="1">
      <alignment horizontal="center"/>
      <protection hidden="1"/>
    </xf>
    <xf numFmtId="0" fontId="22" fillId="0" borderId="36" xfId="0" applyFont="1" applyBorder="1" applyAlignment="1" applyProtection="1">
      <alignment horizontal="right"/>
      <protection hidden="1"/>
    </xf>
    <xf numFmtId="0" fontId="22" fillId="0" borderId="36" xfId="0" applyFont="1" applyBorder="1" applyAlignment="1" applyProtection="1">
      <alignment horizontal="left" vertical="center"/>
      <protection hidden="1"/>
    </xf>
    <xf numFmtId="0" fontId="7" fillId="0" borderId="36" xfId="0" applyFont="1" applyBorder="1" applyAlignment="1" applyProtection="1">
      <alignment horizontal="right"/>
      <protection hidden="1"/>
    </xf>
    <xf numFmtId="0" fontId="7" fillId="0" borderId="36" xfId="0" applyFont="1" applyBorder="1" applyAlignment="1" applyProtection="1">
      <alignment horizontal="left"/>
      <protection hidden="1"/>
    </xf>
    <xf numFmtId="0" fontId="3" fillId="0" borderId="37" xfId="0" applyFont="1" applyBorder="1" applyProtection="1">
      <protection hidden="1"/>
    </xf>
    <xf numFmtId="0" fontId="3" fillId="0" borderId="38" xfId="0" applyFont="1" applyBorder="1" applyProtection="1">
      <protection hidden="1"/>
    </xf>
    <xf numFmtId="0" fontId="3" fillId="0" borderId="39" xfId="0" applyFont="1" applyBorder="1" applyProtection="1">
      <protection hidden="1"/>
    </xf>
    <xf numFmtId="0" fontId="3" fillId="0" borderId="40" xfId="0" applyFont="1" applyBorder="1" applyProtection="1">
      <protection hidden="1"/>
    </xf>
    <xf numFmtId="0" fontId="3" fillId="0" borderId="41" xfId="0" applyFont="1" applyBorder="1" applyProtection="1">
      <protection hidden="1"/>
    </xf>
    <xf numFmtId="0" fontId="19" fillId="0" borderId="41" xfId="0" applyFont="1" applyBorder="1" applyAlignment="1" applyProtection="1">
      <alignment horizontal="left" vertical="center"/>
      <protection hidden="1"/>
    </xf>
    <xf numFmtId="0" fontId="17" fillId="0" borderId="41" xfId="0" applyFont="1" applyBorder="1" applyAlignment="1" applyProtection="1">
      <alignment horizontal="left" vertical="center" wrapText="1"/>
      <protection hidden="1"/>
    </xf>
    <xf numFmtId="0" fontId="22" fillId="0" borderId="41" xfId="0" applyFont="1" applyBorder="1" applyAlignment="1" applyProtection="1">
      <alignment horizontal="right"/>
      <protection hidden="1"/>
    </xf>
    <xf numFmtId="0" fontId="22" fillId="0" borderId="41" xfId="0" applyFont="1" applyBorder="1" applyAlignment="1" applyProtection="1">
      <alignment horizontal="left" vertical="center"/>
      <protection hidden="1"/>
    </xf>
    <xf numFmtId="0" fontId="30" fillId="0" borderId="41" xfId="0" applyFont="1" applyBorder="1" applyAlignment="1" applyProtection="1">
      <alignment horizontal="center"/>
      <protection hidden="1"/>
    </xf>
    <xf numFmtId="2" fontId="17" fillId="0" borderId="41" xfId="0" applyNumberFormat="1" applyFont="1" applyBorder="1" applyAlignment="1" applyProtection="1">
      <alignment horizontal="right" vertical="center"/>
      <protection hidden="1"/>
    </xf>
    <xf numFmtId="2" fontId="17" fillId="0" borderId="41" xfId="0" applyNumberFormat="1" applyFont="1" applyBorder="1" applyAlignment="1" applyProtection="1">
      <alignment vertical="center"/>
      <protection hidden="1"/>
    </xf>
    <xf numFmtId="0" fontId="7" fillId="0" borderId="41" xfId="0" applyFont="1" applyBorder="1" applyAlignment="1" applyProtection="1">
      <alignment horizontal="left"/>
      <protection hidden="1"/>
    </xf>
    <xf numFmtId="0" fontId="3" fillId="0" borderId="42" xfId="0" applyFont="1" applyBorder="1" applyProtection="1">
      <protection hidden="1"/>
    </xf>
    <xf numFmtId="0" fontId="30" fillId="0" borderId="36" xfId="0" applyFont="1" applyBorder="1" applyAlignment="1" applyProtection="1">
      <alignment horizontal="center"/>
      <protection hidden="1"/>
    </xf>
    <xf numFmtId="0" fontId="17" fillId="0" borderId="41" xfId="0" applyFont="1" applyBorder="1" applyAlignment="1" applyProtection="1">
      <alignment horizontal="left" vertical="center"/>
      <protection hidden="1"/>
    </xf>
    <xf numFmtId="0" fontId="50" fillId="0" borderId="36" xfId="0" applyFont="1" applyBorder="1" applyAlignment="1" applyProtection="1">
      <alignment horizontal="right"/>
      <protection hidden="1"/>
    </xf>
    <xf numFmtId="0" fontId="50" fillId="0" borderId="36" xfId="0" applyFont="1" applyBorder="1" applyAlignment="1" applyProtection="1">
      <alignment horizontal="left" vertical="center"/>
      <protection hidden="1"/>
    </xf>
    <xf numFmtId="0" fontId="31" fillId="0" borderId="36" xfId="0" applyFont="1" applyBorder="1" applyAlignment="1" applyProtection="1">
      <alignment horizontal="center"/>
      <protection hidden="1"/>
    </xf>
    <xf numFmtId="0" fontId="19" fillId="0" borderId="41" xfId="0" applyFont="1" applyBorder="1" applyAlignment="1" applyProtection="1">
      <alignment horizontal="left" vertical="center" wrapText="1"/>
      <protection hidden="1"/>
    </xf>
    <xf numFmtId="0" fontId="29" fillId="0" borderId="41" xfId="0" applyFont="1" applyBorder="1" applyProtection="1">
      <protection hidden="1"/>
    </xf>
    <xf numFmtId="0" fontId="17" fillId="0" borderId="36" xfId="0" applyFont="1" applyBorder="1" applyProtection="1">
      <protection hidden="1"/>
    </xf>
    <xf numFmtId="0" fontId="3" fillId="0" borderId="36" xfId="0" applyFont="1" applyBorder="1" applyAlignment="1" applyProtection="1">
      <alignment horizontal="right"/>
      <protection hidden="1"/>
    </xf>
    <xf numFmtId="0" fontId="8" fillId="0" borderId="36" xfId="0" applyFont="1" applyBorder="1" applyAlignment="1" applyProtection="1">
      <alignment horizontal="left" vertical="center"/>
      <protection hidden="1"/>
    </xf>
    <xf numFmtId="0" fontId="30" fillId="0" borderId="36" xfId="0" applyFont="1" applyBorder="1" applyProtection="1">
      <protection hidden="1"/>
    </xf>
    <xf numFmtId="0" fontId="19" fillId="0" borderId="41" xfId="0" applyFont="1" applyBorder="1" applyProtection="1">
      <protection hidden="1"/>
    </xf>
    <xf numFmtId="0" fontId="17" fillId="0" borderId="41" xfId="0" applyFont="1" applyBorder="1" applyProtection="1">
      <protection hidden="1"/>
    </xf>
    <xf numFmtId="0" fontId="17" fillId="0" borderId="41" xfId="0" applyFont="1" applyBorder="1" applyAlignment="1" applyProtection="1">
      <alignment horizontal="left"/>
      <protection hidden="1"/>
    </xf>
    <xf numFmtId="0" fontId="22" fillId="0" borderId="41" xfId="0" applyFont="1" applyBorder="1" applyAlignment="1" applyProtection="1">
      <alignment horizontal="right" vertical="top"/>
      <protection hidden="1"/>
    </xf>
    <xf numFmtId="0" fontId="22" fillId="0" borderId="41" xfId="0" applyFont="1" applyBorder="1" applyAlignment="1" applyProtection="1">
      <alignment horizontal="center" vertical="center"/>
      <protection hidden="1"/>
    </xf>
    <xf numFmtId="0" fontId="30" fillId="0" borderId="41" xfId="0" applyFont="1" applyBorder="1" applyAlignment="1" applyProtection="1">
      <alignment horizontal="center" vertical="top"/>
      <protection hidden="1"/>
    </xf>
    <xf numFmtId="0" fontId="19" fillId="0" borderId="36" xfId="0" applyFont="1" applyBorder="1" applyProtection="1">
      <protection hidden="1"/>
    </xf>
    <xf numFmtId="0" fontId="22" fillId="0" borderId="36" xfId="0" applyFont="1" applyBorder="1" applyAlignment="1" applyProtection="1">
      <alignment horizontal="right" vertical="top"/>
      <protection hidden="1"/>
    </xf>
    <xf numFmtId="0" fontId="22" fillId="0" borderId="36" xfId="0" applyFont="1" applyBorder="1" applyAlignment="1" applyProtection="1">
      <alignment horizontal="center" vertical="center"/>
      <protection hidden="1"/>
    </xf>
    <xf numFmtId="0" fontId="30" fillId="0" borderId="36" xfId="0" applyFont="1" applyBorder="1" applyAlignment="1" applyProtection="1">
      <alignment horizontal="center" vertical="top"/>
      <protection hidden="1"/>
    </xf>
    <xf numFmtId="2" fontId="17" fillId="0" borderId="36" xfId="0" applyNumberFormat="1" applyFont="1" applyBorder="1" applyAlignment="1" applyProtection="1">
      <alignment horizontal="right" vertical="center"/>
      <protection hidden="1"/>
    </xf>
    <xf numFmtId="2" fontId="17" fillId="0" borderId="36" xfId="0" applyNumberFormat="1" applyFont="1" applyBorder="1" applyAlignment="1" applyProtection="1">
      <alignment vertical="center"/>
      <protection hidden="1"/>
    </xf>
    <xf numFmtId="0" fontId="17" fillId="0" borderId="36" xfId="0" applyFont="1" applyBorder="1" applyAlignment="1" applyProtection="1">
      <alignment horizontal="left" vertical="center" wrapText="1"/>
      <protection hidden="1"/>
    </xf>
    <xf numFmtId="0" fontId="21" fillId="0" borderId="41" xfId="0" applyFont="1" applyBorder="1" applyAlignment="1" applyProtection="1">
      <alignment horizontal="center"/>
      <protection hidden="1"/>
    </xf>
    <xf numFmtId="0" fontId="25" fillId="0" borderId="41" xfId="0" applyFont="1" applyBorder="1" applyAlignment="1" applyProtection="1">
      <alignment horizontal="right"/>
      <protection hidden="1"/>
    </xf>
    <xf numFmtId="0" fontId="2" fillId="0" borderId="41" xfId="0" applyFont="1" applyBorder="1" applyAlignment="1" applyProtection="1">
      <alignment horizontal="left" vertical="center"/>
      <protection hidden="1"/>
    </xf>
    <xf numFmtId="0" fontId="31" fillId="0" borderId="41" xfId="0" applyFont="1" applyBorder="1" applyAlignment="1" applyProtection="1">
      <alignment horizontal="center"/>
      <protection hidden="1"/>
    </xf>
    <xf numFmtId="0" fontId="7" fillId="0" borderId="41" xfId="0" applyFont="1" applyBorder="1" applyAlignment="1" applyProtection="1">
      <alignment horizontal="right"/>
      <protection hidden="1"/>
    </xf>
    <xf numFmtId="0" fontId="17" fillId="0" borderId="41" xfId="0" applyFont="1" applyBorder="1" applyAlignment="1" applyProtection="1">
      <alignment vertical="center" wrapText="1"/>
      <protection hidden="1"/>
    </xf>
    <xf numFmtId="0" fontId="19" fillId="0" borderId="36" xfId="0" applyFont="1" applyBorder="1" applyAlignment="1" applyProtection="1">
      <alignment horizontal="left" vertical="center"/>
      <protection hidden="1"/>
    </xf>
    <xf numFmtId="0" fontId="17" fillId="0" borderId="36" xfId="0" applyFont="1" applyBorder="1" applyAlignment="1" applyProtection="1">
      <alignment vertical="center" wrapText="1"/>
      <protection hidden="1"/>
    </xf>
    <xf numFmtId="0" fontId="2" fillId="0" borderId="36" xfId="0" applyFont="1" applyBorder="1" applyAlignment="1" applyProtection="1">
      <alignment horizontal="center"/>
      <protection hidden="1"/>
    </xf>
    <xf numFmtId="0" fontId="19" fillId="0" borderId="41" xfId="0" applyFont="1" applyBorder="1" applyAlignment="1" applyProtection="1">
      <alignment vertical="center"/>
      <protection hidden="1"/>
    </xf>
    <xf numFmtId="0" fontId="19" fillId="0" borderId="41" xfId="0" applyFont="1" applyBorder="1" applyAlignment="1" applyProtection="1">
      <alignment horizontal="left"/>
      <protection hidden="1"/>
    </xf>
    <xf numFmtId="0" fontId="3" fillId="0" borderId="41" xfId="0" applyFont="1" applyBorder="1" applyAlignment="1" applyProtection="1">
      <alignment horizontal="left"/>
      <protection hidden="1"/>
    </xf>
    <xf numFmtId="0" fontId="17" fillId="0" borderId="41" xfId="0" applyFont="1" applyBorder="1" applyAlignment="1" applyProtection="1">
      <alignment vertical="center"/>
      <protection hidden="1"/>
    </xf>
    <xf numFmtId="0" fontId="29" fillId="0" borderId="41" xfId="0" applyFont="1" applyBorder="1" applyAlignment="1" applyProtection="1">
      <alignment horizontal="center" vertical="top"/>
      <protection hidden="1"/>
    </xf>
    <xf numFmtId="0" fontId="29" fillId="0" borderId="36" xfId="0" applyFont="1" applyBorder="1" applyAlignment="1" applyProtection="1">
      <alignment horizontal="center" vertical="top"/>
      <protection hidden="1"/>
    </xf>
    <xf numFmtId="0" fontId="51" fillId="0" borderId="36" xfId="0" applyFont="1" applyBorder="1" applyAlignment="1" applyProtection="1">
      <alignment horizontal="center"/>
      <protection hidden="1"/>
    </xf>
    <xf numFmtId="0" fontId="25" fillId="0" borderId="41" xfId="0" applyFont="1" applyBorder="1" applyAlignment="1" applyProtection="1">
      <alignment horizontal="left" vertical="center"/>
      <protection hidden="1"/>
    </xf>
    <xf numFmtId="0" fontId="7" fillId="0" borderId="36" xfId="0" applyFont="1" applyBorder="1" applyAlignment="1" applyProtection="1">
      <alignment horizontal="center"/>
      <protection hidden="1"/>
    </xf>
    <xf numFmtId="0" fontId="19" fillId="0" borderId="41" xfId="0" applyFont="1" applyBorder="1" applyAlignment="1" applyProtection="1">
      <alignment vertical="center" wrapText="1"/>
      <protection hidden="1"/>
    </xf>
    <xf numFmtId="0" fontId="22" fillId="0" borderId="41" xfId="0" applyFont="1" applyBorder="1" applyAlignment="1" applyProtection="1">
      <alignment horizontal="left" vertical="center" wrapText="1"/>
      <protection hidden="1"/>
    </xf>
    <xf numFmtId="0" fontId="30" fillId="0" borderId="41" xfId="0" applyFont="1" applyBorder="1" applyAlignment="1" applyProtection="1">
      <alignment horizontal="center" vertical="center" wrapText="1"/>
      <protection hidden="1"/>
    </xf>
    <xf numFmtId="3" fontId="31" fillId="0" borderId="36" xfId="0" applyNumberFormat="1" applyFont="1" applyBorder="1" applyAlignment="1" applyProtection="1">
      <alignment horizontal="center"/>
      <protection hidden="1"/>
    </xf>
    <xf numFmtId="0" fontId="51" fillId="0" borderId="36" xfId="0" applyFont="1" applyBorder="1" applyAlignment="1" applyProtection="1">
      <alignment horizontal="center" vertical="center"/>
      <protection hidden="1"/>
    </xf>
    <xf numFmtId="0" fontId="29" fillId="0" borderId="41" xfId="0" applyFont="1" applyBorder="1" applyAlignment="1" applyProtection="1">
      <alignment horizontal="center" vertical="center"/>
      <protection hidden="1"/>
    </xf>
    <xf numFmtId="0" fontId="29" fillId="0" borderId="36" xfId="0" applyFont="1" applyBorder="1" applyAlignment="1" applyProtection="1">
      <alignment horizontal="center" vertical="center"/>
      <protection hidden="1"/>
    </xf>
    <xf numFmtId="0" fontId="21" fillId="0" borderId="36" xfId="0" applyFont="1" applyBorder="1" applyAlignment="1" applyProtection="1">
      <alignment horizontal="center" vertical="top"/>
      <protection hidden="1"/>
    </xf>
    <xf numFmtId="0" fontId="21" fillId="0" borderId="41" xfId="0" applyFont="1" applyBorder="1" applyAlignment="1" applyProtection="1">
      <alignment horizontal="center" vertical="top"/>
      <protection hidden="1"/>
    </xf>
    <xf numFmtId="0" fontId="17" fillId="0" borderId="36" xfId="0" applyFont="1" applyBorder="1" applyAlignment="1" applyProtection="1">
      <alignment vertical="center"/>
      <protection hidden="1"/>
    </xf>
    <xf numFmtId="0" fontId="19" fillId="0" borderId="36" xfId="0" applyFont="1" applyBorder="1" applyAlignment="1" applyProtection="1">
      <alignment vertical="center"/>
      <protection hidden="1"/>
    </xf>
    <xf numFmtId="0" fontId="52" fillId="0" borderId="38" xfId="0" applyFont="1" applyBorder="1" applyAlignment="1" applyProtection="1">
      <alignment vertical="center"/>
      <protection hidden="1"/>
    </xf>
    <xf numFmtId="0" fontId="7" fillId="0" borderId="39" xfId="0" applyFont="1" applyBorder="1" applyAlignment="1" applyProtection="1">
      <alignment vertical="center"/>
      <protection hidden="1"/>
    </xf>
    <xf numFmtId="0" fontId="30" fillId="0" borderId="41" xfId="0" applyFont="1" applyBorder="1" applyAlignment="1" applyProtection="1">
      <alignment vertical="center" wrapText="1"/>
      <protection hidden="1"/>
    </xf>
    <xf numFmtId="0" fontId="25" fillId="0" borderId="36" xfId="0" applyFont="1" applyBorder="1" applyAlignment="1" applyProtection="1">
      <alignment horizontal="right"/>
      <protection hidden="1"/>
    </xf>
    <xf numFmtId="0" fontId="2" fillId="0" borderId="36" xfId="0" applyFont="1" applyBorder="1" applyAlignment="1" applyProtection="1">
      <alignment horizontal="left" vertical="center"/>
      <protection hidden="1"/>
    </xf>
    <xf numFmtId="0" fontId="19" fillId="0" borderId="41" xfId="0" applyFont="1" applyBorder="1" applyAlignment="1" applyProtection="1">
      <alignment horizontal="center"/>
      <protection hidden="1"/>
    </xf>
    <xf numFmtId="9" fontId="17" fillId="0" borderId="41" xfId="0" applyNumberFormat="1" applyFont="1" applyBorder="1" applyAlignment="1" applyProtection="1">
      <alignment vertical="center"/>
      <protection hidden="1"/>
    </xf>
    <xf numFmtId="0" fontId="19" fillId="0" borderId="36" xfId="0" applyFont="1" applyBorder="1" applyAlignment="1" applyProtection="1">
      <alignment horizontal="center"/>
      <protection hidden="1"/>
    </xf>
    <xf numFmtId="9" fontId="17" fillId="0" borderId="36" xfId="0" applyNumberFormat="1" applyFont="1" applyBorder="1" applyAlignment="1" applyProtection="1">
      <alignment vertical="center"/>
      <protection hidden="1"/>
    </xf>
    <xf numFmtId="9" fontId="20" fillId="0" borderId="36" xfId="0" applyNumberFormat="1" applyFont="1" applyBorder="1" applyAlignment="1" applyProtection="1">
      <alignment horizontal="center"/>
      <protection hidden="1"/>
    </xf>
    <xf numFmtId="0" fontId="20" fillId="0" borderId="36" xfId="0" applyFont="1" applyBorder="1" applyAlignment="1" applyProtection="1">
      <alignment horizontal="center"/>
      <protection hidden="1"/>
    </xf>
    <xf numFmtId="9" fontId="20" fillId="0" borderId="36" xfId="0" applyNumberFormat="1" applyFont="1" applyBorder="1" applyAlignment="1" applyProtection="1">
      <alignment horizontal="right"/>
      <protection hidden="1"/>
    </xf>
    <xf numFmtId="9" fontId="20" fillId="0" borderId="41" xfId="0" applyNumberFormat="1" applyFont="1" applyBorder="1" applyAlignment="1" applyProtection="1">
      <alignment horizontal="center"/>
      <protection hidden="1"/>
    </xf>
    <xf numFmtId="0" fontId="20" fillId="0" borderId="41" xfId="0" applyFont="1" applyBorder="1" applyAlignment="1" applyProtection="1">
      <alignment horizontal="center"/>
      <protection hidden="1"/>
    </xf>
    <xf numFmtId="9" fontId="20" fillId="0" borderId="41" xfId="0" applyNumberFormat="1" applyFont="1" applyBorder="1" applyAlignment="1" applyProtection="1">
      <alignment horizontal="right"/>
      <protection hidden="1"/>
    </xf>
    <xf numFmtId="0" fontId="8" fillId="0" borderId="41" xfId="0" applyFont="1" applyBorder="1" applyAlignment="1" applyProtection="1">
      <alignment horizontal="left" vertical="center"/>
      <protection hidden="1"/>
    </xf>
    <xf numFmtId="0" fontId="22" fillId="0" borderId="41" xfId="0" applyFont="1" applyBorder="1" applyAlignment="1" applyProtection="1">
      <alignment horizontal="right" vertical="center"/>
      <protection hidden="1"/>
    </xf>
    <xf numFmtId="0" fontId="30" fillId="0" borderId="41" xfId="0" applyFont="1" applyBorder="1" applyAlignment="1" applyProtection="1">
      <alignment horizontal="center" vertical="center"/>
      <protection hidden="1"/>
    </xf>
    <xf numFmtId="0" fontId="21" fillId="0" borderId="41" xfId="0" applyFont="1" applyBorder="1" applyAlignment="1" applyProtection="1">
      <alignment horizontal="center" vertical="center"/>
      <protection hidden="1"/>
    </xf>
    <xf numFmtId="0" fontId="22" fillId="0" borderId="36" xfId="0" applyFont="1" applyBorder="1" applyAlignment="1" applyProtection="1">
      <alignment horizontal="left" vertical="center" wrapText="1"/>
      <protection hidden="1"/>
    </xf>
    <xf numFmtId="0" fontId="30"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left" vertical="center"/>
      <protection hidden="1"/>
    </xf>
    <xf numFmtId="0" fontId="31" fillId="0" borderId="36" xfId="0" applyFont="1" applyBorder="1" applyProtection="1">
      <protection hidden="1"/>
    </xf>
    <xf numFmtId="0" fontId="21" fillId="0" borderId="41" xfId="0" applyFont="1" applyBorder="1" applyAlignment="1" applyProtection="1">
      <alignment horizontal="center" vertical="center" wrapText="1"/>
      <protection hidden="1"/>
    </xf>
    <xf numFmtId="0" fontId="18" fillId="0" borderId="8"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2" fillId="0" borderId="0" xfId="0" applyFont="1" applyAlignment="1" applyProtection="1">
      <alignment horizontal="right"/>
      <protection hidden="1"/>
    </xf>
    <xf numFmtId="0" fontId="53" fillId="0" borderId="8" xfId="0" applyFont="1" applyBorder="1" applyAlignment="1" applyProtection="1">
      <alignment horizontal="center"/>
      <protection hidden="1"/>
    </xf>
    <xf numFmtId="0" fontId="2" fillId="0" borderId="8" xfId="0" applyFont="1" applyBorder="1" applyAlignment="1" applyProtection="1">
      <alignment horizontal="right"/>
      <protection hidden="1"/>
    </xf>
    <xf numFmtId="0" fontId="2" fillId="0" borderId="8" xfId="0" applyFont="1" applyBorder="1" applyAlignment="1" applyProtection="1">
      <alignment horizontal="left" vertical="center"/>
      <protection hidden="1"/>
    </xf>
    <xf numFmtId="0" fontId="17" fillId="0" borderId="8" xfId="0" applyFont="1" applyBorder="1" applyAlignment="1" applyProtection="1">
      <alignment horizontal="left" vertical="center" wrapText="1"/>
      <protection hidden="1"/>
    </xf>
    <xf numFmtId="0" fontId="22" fillId="0" borderId="8" xfId="0" applyFont="1" applyBorder="1" applyAlignment="1" applyProtection="1">
      <alignment horizontal="right" vertical="top"/>
      <protection hidden="1"/>
    </xf>
    <xf numFmtId="0" fontId="22" fillId="0" borderId="8" xfId="0" applyFont="1" applyBorder="1" applyAlignment="1" applyProtection="1">
      <alignment horizontal="center" vertical="center"/>
      <protection hidden="1"/>
    </xf>
    <xf numFmtId="0" fontId="21" fillId="0" borderId="8" xfId="0" applyFont="1" applyBorder="1" applyAlignment="1" applyProtection="1">
      <alignment horizontal="center" vertical="top"/>
      <protection hidden="1"/>
    </xf>
    <xf numFmtId="2" fontId="17" fillId="0" borderId="8" xfId="0" applyNumberFormat="1" applyFont="1" applyBorder="1" applyAlignment="1" applyProtection="1">
      <alignment horizontal="right" vertical="center"/>
      <protection hidden="1"/>
    </xf>
    <xf numFmtId="0" fontId="19" fillId="0" borderId="8" xfId="0" applyFont="1" applyBorder="1" applyAlignment="1" applyProtection="1">
      <alignment horizontal="left" vertical="center"/>
      <protection hidden="1"/>
    </xf>
    <xf numFmtId="0" fontId="17" fillId="0" borderId="8" xfId="0" applyFont="1" applyBorder="1" applyAlignment="1" applyProtection="1">
      <alignment vertical="center"/>
      <protection hidden="1"/>
    </xf>
    <xf numFmtId="0" fontId="41" fillId="0" borderId="0" xfId="0" applyFont="1" applyAlignment="1" applyProtection="1">
      <alignment wrapText="1"/>
      <protection hidden="1"/>
    </xf>
    <xf numFmtId="0" fontId="10" fillId="0" borderId="0" xfId="0" applyFont="1" applyAlignment="1" applyProtection="1">
      <alignment horizontal="right" vertical="center"/>
      <protection hidden="1"/>
    </xf>
    <xf numFmtId="2" fontId="17" fillId="6" borderId="0" xfId="0" applyNumberFormat="1" applyFont="1" applyFill="1" applyAlignment="1" applyProtection="1">
      <alignment horizontal="center" vertical="center"/>
      <protection hidden="1"/>
    </xf>
    <xf numFmtId="2" fontId="17" fillId="6" borderId="0" xfId="0" applyNumberFormat="1" applyFont="1" applyFill="1" applyAlignment="1" applyProtection="1">
      <alignment horizontal="center"/>
      <protection hidden="1"/>
    </xf>
    <xf numFmtId="0" fontId="39" fillId="0" borderId="25" xfId="0" applyFont="1" applyBorder="1" applyProtection="1">
      <protection hidden="1"/>
    </xf>
    <xf numFmtId="0" fontId="19" fillId="0" borderId="0" xfId="0" applyFont="1" applyAlignment="1" applyProtection="1">
      <alignment horizontal="center"/>
      <protection hidden="1"/>
    </xf>
    <xf numFmtId="0" fontId="19" fillId="0" borderId="36" xfId="0" applyFont="1" applyBorder="1" applyAlignment="1" applyProtection="1">
      <alignment horizontal="left"/>
      <protection hidden="1"/>
    </xf>
    <xf numFmtId="0" fontId="19" fillId="0" borderId="9" xfId="0" applyFont="1" applyBorder="1" applyAlignment="1" applyProtection="1">
      <alignment horizontal="left"/>
      <protection hidden="1"/>
    </xf>
    <xf numFmtId="0" fontId="19" fillId="0" borderId="8" xfId="0" applyFont="1" applyBorder="1" applyAlignment="1" applyProtection="1">
      <alignment horizontal="center"/>
      <protection hidden="1"/>
    </xf>
    <xf numFmtId="0" fontId="19" fillId="0" borderId="41" xfId="0" applyFont="1" applyBorder="1" applyAlignment="1" applyProtection="1">
      <alignment horizontal="right"/>
      <protection hidden="1"/>
    </xf>
    <xf numFmtId="0" fontId="19" fillId="0" borderId="36" xfId="0" applyFont="1" applyBorder="1" applyAlignment="1" applyProtection="1">
      <alignment horizontal="right"/>
      <protection hidden="1"/>
    </xf>
    <xf numFmtId="0" fontId="19" fillId="0" borderId="8" xfId="0" applyFont="1" applyBorder="1" applyAlignment="1" applyProtection="1">
      <alignment horizontal="right"/>
      <protection hidden="1"/>
    </xf>
    <xf numFmtId="0" fontId="17" fillId="0" borderId="9" xfId="0" applyFont="1" applyBorder="1" applyProtection="1">
      <protection hidden="1"/>
    </xf>
    <xf numFmtId="0" fontId="19" fillId="0" borderId="0" xfId="0" applyFont="1" applyAlignment="1" applyProtection="1">
      <alignment horizontal="right"/>
      <protection hidden="1"/>
    </xf>
    <xf numFmtId="0" fontId="26" fillId="0" borderId="0" xfId="0" applyFont="1" applyAlignment="1" applyProtection="1">
      <alignment horizontal="center"/>
      <protection hidden="1"/>
    </xf>
    <xf numFmtId="0" fontId="17" fillId="0" borderId="9" xfId="0" applyFont="1" applyBorder="1" applyAlignment="1" applyProtection="1">
      <alignment vertical="center"/>
      <protection hidden="1"/>
    </xf>
    <xf numFmtId="9" fontId="17" fillId="0" borderId="8" xfId="0" applyNumberFormat="1" applyFont="1" applyBorder="1" applyAlignment="1" applyProtection="1">
      <alignment horizontal="center" vertical="center"/>
      <protection hidden="1"/>
    </xf>
    <xf numFmtId="0" fontId="17" fillId="0" borderId="20" xfId="0" applyFont="1" applyBorder="1" applyAlignment="1" applyProtection="1">
      <alignment vertical="center"/>
      <protection hidden="1"/>
    </xf>
    <xf numFmtId="0" fontId="54" fillId="0" borderId="22" xfId="1" applyFont="1" applyBorder="1" applyAlignment="1" applyProtection="1">
      <alignment vertical="center"/>
      <protection locked="0"/>
    </xf>
    <xf numFmtId="0" fontId="55" fillId="2" borderId="43" xfId="2" applyFont="1" applyFill="1" applyBorder="1" applyAlignment="1" applyProtection="1">
      <alignment horizontal="center" vertical="center"/>
      <protection hidden="1"/>
    </xf>
    <xf numFmtId="0" fontId="56" fillId="0" borderId="44" xfId="2" applyFont="1" applyBorder="1" applyAlignment="1" applyProtection="1">
      <alignment horizontal="center" vertical="center"/>
      <protection hidden="1"/>
    </xf>
    <xf numFmtId="0" fontId="56" fillId="0" borderId="45" xfId="2" applyFont="1" applyBorder="1" applyAlignment="1" applyProtection="1">
      <alignment horizontal="center" vertical="center"/>
      <protection hidden="1"/>
    </xf>
    <xf numFmtId="0" fontId="57" fillId="0" borderId="46" xfId="0" applyFont="1" applyBorder="1" applyAlignment="1" applyProtection="1">
      <alignment horizontal="center" vertical="center" wrapText="1"/>
      <protection hidden="1"/>
    </xf>
    <xf numFmtId="0" fontId="56" fillId="6" borderId="47" xfId="2" applyFont="1" applyFill="1" applyBorder="1" applyAlignment="1">
      <alignment horizontal="center" vertical="center"/>
    </xf>
    <xf numFmtId="165" fontId="55" fillId="2" borderId="48" xfId="5" applyNumberFormat="1" applyFont="1" applyFill="1" applyBorder="1" applyAlignment="1" applyProtection="1">
      <alignment horizontal="center" vertical="center"/>
      <protection hidden="1"/>
    </xf>
    <xf numFmtId="0" fontId="57" fillId="0" borderId="47" xfId="5" applyFont="1" applyBorder="1" applyAlignment="1" applyProtection="1">
      <alignment horizontal="center" vertical="center"/>
      <protection hidden="1"/>
    </xf>
    <xf numFmtId="165" fontId="57" fillId="7" borderId="48" xfId="5" applyNumberFormat="1" applyFont="1" applyFill="1" applyBorder="1" applyAlignment="1" applyProtection="1">
      <alignment horizontal="center" vertical="center"/>
      <protection hidden="1"/>
    </xf>
    <xf numFmtId="0" fontId="57" fillId="0" borderId="46" xfId="0" applyFont="1" applyBorder="1" applyAlignment="1" applyProtection="1">
      <alignment horizontal="center" vertical="center"/>
      <protection hidden="1"/>
    </xf>
    <xf numFmtId="0" fontId="57" fillId="0" borderId="47" xfId="0" applyFont="1" applyBorder="1" applyAlignment="1" applyProtection="1">
      <alignment horizontal="center" vertical="center"/>
      <protection hidden="1"/>
    </xf>
    <xf numFmtId="165" fontId="57" fillId="7" borderId="48" xfId="0" applyNumberFormat="1" applyFont="1" applyFill="1" applyBorder="1" applyAlignment="1" applyProtection="1">
      <alignment horizontal="center" vertical="center"/>
      <protection hidden="1"/>
    </xf>
    <xf numFmtId="0" fontId="58" fillId="0" borderId="47" xfId="0" applyFont="1" applyBorder="1" applyAlignment="1" applyProtection="1">
      <alignment horizontal="center" vertical="center"/>
      <protection hidden="1"/>
    </xf>
    <xf numFmtId="165" fontId="57" fillId="0" borderId="48" xfId="0" applyNumberFormat="1" applyFont="1" applyBorder="1" applyAlignment="1" applyProtection="1">
      <alignment horizontal="center" vertical="center"/>
      <protection hidden="1"/>
    </xf>
    <xf numFmtId="0" fontId="57" fillId="6" borderId="47" xfId="0" applyFont="1" applyFill="1" applyBorder="1" applyAlignment="1" applyProtection="1">
      <alignment horizontal="center" vertical="center"/>
      <protection hidden="1"/>
    </xf>
    <xf numFmtId="165" fontId="55" fillId="2" borderId="48" xfId="0" applyNumberFormat="1" applyFont="1" applyFill="1" applyBorder="1" applyAlignment="1" applyProtection="1">
      <alignment horizontal="center" vertical="center"/>
      <protection hidden="1"/>
    </xf>
    <xf numFmtId="0" fontId="55" fillId="6" borderId="47" xfId="0" applyFont="1" applyFill="1" applyBorder="1" applyAlignment="1" applyProtection="1">
      <alignment horizontal="center" vertical="center"/>
      <protection hidden="1"/>
    </xf>
    <xf numFmtId="0" fontId="57" fillId="0" borderId="46" xfId="5" applyFont="1" applyBorder="1" applyAlignment="1" applyProtection="1">
      <alignment horizontal="center" vertical="center"/>
      <protection hidden="1"/>
    </xf>
    <xf numFmtId="0" fontId="56" fillId="0" borderId="47" xfId="2" applyFont="1" applyBorder="1" applyAlignment="1">
      <alignment horizontal="center" vertical="center"/>
    </xf>
    <xf numFmtId="165" fontId="57" fillId="0" borderId="48" xfId="5" applyNumberFormat="1" applyFont="1" applyBorder="1" applyAlignment="1" applyProtection="1">
      <alignment horizontal="center" vertical="center"/>
      <protection hidden="1"/>
    </xf>
    <xf numFmtId="165" fontId="57" fillId="6" borderId="47" xfId="5" applyNumberFormat="1" applyFont="1" applyFill="1" applyBorder="1" applyAlignment="1" applyProtection="1">
      <alignment horizontal="center" vertical="center"/>
      <protection hidden="1"/>
    </xf>
    <xf numFmtId="0" fontId="57" fillId="0" borderId="49" xfId="0" applyFont="1" applyBorder="1" applyAlignment="1" applyProtection="1">
      <alignment horizontal="center" vertical="center" wrapText="1"/>
      <protection hidden="1"/>
    </xf>
    <xf numFmtId="0" fontId="55" fillId="2" borderId="50" xfId="0" applyFont="1" applyFill="1" applyBorder="1" applyAlignment="1" applyProtection="1">
      <alignment horizontal="center" vertical="center"/>
      <protection hidden="1"/>
    </xf>
    <xf numFmtId="0" fontId="55" fillId="2" borderId="51" xfId="0" applyFont="1" applyFill="1" applyBorder="1" applyAlignment="1" applyProtection="1">
      <alignment horizontal="center" vertical="center"/>
      <protection hidden="1"/>
    </xf>
    <xf numFmtId="0" fontId="57" fillId="0" borderId="0" xfId="3" applyFont="1" applyAlignment="1" applyProtection="1">
      <alignment vertical="center"/>
      <protection hidden="1"/>
    </xf>
    <xf numFmtId="0" fontId="57" fillId="0" borderId="0" xfId="3" applyFont="1" applyAlignment="1" applyProtection="1">
      <alignment horizontal="left" vertical="center"/>
      <protection hidden="1"/>
    </xf>
    <xf numFmtId="0" fontId="59" fillId="0" borderId="0" xfId="0" applyFont="1" applyProtection="1">
      <protection hidden="1"/>
    </xf>
    <xf numFmtId="0" fontId="44" fillId="5" borderId="16" xfId="0" applyFont="1" applyFill="1" applyBorder="1" applyAlignment="1" applyProtection="1">
      <alignment horizontal="center"/>
      <protection hidden="1"/>
    </xf>
    <xf numFmtId="0" fontId="16" fillId="0" borderId="13" xfId="0" applyFont="1" applyBorder="1" applyProtection="1">
      <protection hidden="1"/>
    </xf>
    <xf numFmtId="0" fontId="34" fillId="5" borderId="2" xfId="0" applyFont="1" applyFill="1" applyBorder="1" applyAlignment="1" applyProtection="1">
      <alignment horizontal="left" vertical="center"/>
      <protection hidden="1"/>
    </xf>
    <xf numFmtId="9" fontId="34" fillId="5" borderId="3" xfId="0" applyNumberFormat="1" applyFont="1" applyFill="1" applyBorder="1" applyAlignment="1" applyProtection="1">
      <alignment horizontal="center" vertical="center"/>
      <protection hidden="1"/>
    </xf>
    <xf numFmtId="0" fontId="16" fillId="0" borderId="14" xfId="0" applyFont="1" applyBorder="1" applyAlignment="1" applyProtection="1">
      <alignment horizontal="center"/>
      <protection hidden="1"/>
    </xf>
    <xf numFmtId="0" fontId="34" fillId="5" borderId="4" xfId="0" applyFont="1" applyFill="1" applyBorder="1" applyAlignment="1" applyProtection="1">
      <alignment horizontal="left" vertical="center"/>
      <protection hidden="1"/>
    </xf>
    <xf numFmtId="0" fontId="34" fillId="0" borderId="5" xfId="0" applyFont="1" applyBorder="1" applyAlignment="1" applyProtection="1">
      <alignment vertical="center"/>
      <protection hidden="1"/>
    </xf>
    <xf numFmtId="0" fontId="34" fillId="5" borderId="6" xfId="0" applyFont="1" applyFill="1" applyBorder="1" applyAlignment="1" applyProtection="1">
      <alignment horizontal="left" vertical="center"/>
      <protection hidden="1"/>
    </xf>
    <xf numFmtId="0" fontId="34" fillId="0" borderId="7" xfId="0" applyFont="1" applyBorder="1" applyAlignment="1" applyProtection="1">
      <alignment vertical="center"/>
      <protection hidden="1"/>
    </xf>
    <xf numFmtId="0" fontId="34" fillId="5" borderId="17" xfId="0" applyFont="1" applyFill="1" applyBorder="1" applyAlignment="1" applyProtection="1">
      <alignment horizontal="center"/>
      <protection hidden="1"/>
    </xf>
    <xf numFmtId="0" fontId="34" fillId="0" borderId="4" xfId="0" applyFont="1" applyBorder="1" applyAlignment="1" applyProtection="1">
      <alignment vertical="center"/>
      <protection hidden="1"/>
    </xf>
    <xf numFmtId="9" fontId="34" fillId="0" borderId="5" xfId="0" applyNumberFormat="1" applyFont="1" applyBorder="1" applyAlignment="1" applyProtection="1">
      <alignment horizontal="center" vertical="center"/>
      <protection hidden="1"/>
    </xf>
    <xf numFmtId="0" fontId="16" fillId="0" borderId="0" xfId="0" applyFont="1" applyProtection="1">
      <protection hidden="1"/>
    </xf>
    <xf numFmtId="0" fontId="34" fillId="0" borderId="2" xfId="0" applyFont="1" applyBorder="1" applyAlignment="1" applyProtection="1">
      <alignment vertical="center"/>
      <protection hidden="1"/>
    </xf>
    <xf numFmtId="9" fontId="34" fillId="0" borderId="3" xfId="0" applyNumberFormat="1" applyFont="1" applyBorder="1" applyAlignment="1" applyProtection="1">
      <alignment horizontal="center" vertical="center"/>
      <protection hidden="1"/>
    </xf>
    <xf numFmtId="0" fontId="34" fillId="0" borderId="6" xfId="0" applyFont="1" applyBorder="1" applyAlignment="1" applyProtection="1">
      <alignment vertical="center"/>
      <protection hidden="1"/>
    </xf>
    <xf numFmtId="0" fontId="34" fillId="5" borderId="13" xfId="0" applyFont="1" applyFill="1" applyBorder="1" applyAlignment="1" applyProtection="1">
      <alignment horizontal="center"/>
      <protection hidden="1"/>
    </xf>
    <xf numFmtId="0" fontId="34" fillId="5" borderId="15" xfId="0" applyFont="1" applyFill="1" applyBorder="1" applyAlignment="1" applyProtection="1">
      <alignment horizont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4" fontId="34" fillId="0" borderId="0" xfId="0" applyNumberFormat="1" applyFont="1" applyAlignment="1" applyProtection="1">
      <alignment vertical="center"/>
      <protection hidden="1"/>
    </xf>
    <xf numFmtId="3" fontId="29" fillId="0" borderId="0" xfId="0" quotePrefix="1" applyNumberFormat="1" applyFont="1" applyAlignment="1" applyProtection="1">
      <alignment horizontal="center" vertical="center"/>
      <protection hidden="1"/>
    </xf>
    <xf numFmtId="3" fontId="29" fillId="0" borderId="0" xfId="0" applyNumberFormat="1" applyFont="1" applyAlignment="1" applyProtection="1">
      <alignment vertical="center"/>
      <protection hidden="1"/>
    </xf>
    <xf numFmtId="3" fontId="29" fillId="0" borderId="0" xfId="0" applyNumberFormat="1" applyFont="1" applyProtection="1">
      <protection hidden="1"/>
    </xf>
    <xf numFmtId="0" fontId="7" fillId="8" borderId="0" xfId="0" applyFont="1" applyFill="1" applyAlignment="1" applyProtection="1">
      <alignment horizontal="center"/>
      <protection hidden="1"/>
    </xf>
    <xf numFmtId="0" fontId="17" fillId="0" borderId="0" xfId="0" applyFont="1" applyAlignment="1" applyProtection="1">
      <alignment horizontal="left" vertical="center" wrapText="1"/>
      <protection hidden="1"/>
    </xf>
    <xf numFmtId="0" fontId="62" fillId="0" borderId="23" xfId="1" applyFont="1" applyFill="1" applyBorder="1" applyAlignment="1" applyProtection="1">
      <alignment horizontal="center" vertical="center"/>
      <protection locked="0"/>
    </xf>
    <xf numFmtId="0" fontId="62" fillId="0" borderId="59" xfId="1" applyFont="1" applyFill="1" applyBorder="1" applyAlignment="1" applyProtection="1">
      <alignment horizontal="center" vertical="center"/>
      <protection locked="0"/>
    </xf>
    <xf numFmtId="9" fontId="19" fillId="4" borderId="19" xfId="0" applyNumberFormat="1" applyFont="1" applyFill="1" applyBorder="1" applyAlignment="1" applyProtection="1">
      <alignment horizontal="center" vertical="center"/>
      <protection hidden="1"/>
    </xf>
    <xf numFmtId="9" fontId="19" fillId="4" borderId="9" xfId="0" applyNumberFormat="1" applyFont="1" applyFill="1" applyBorder="1" applyAlignment="1" applyProtection="1">
      <alignment horizontal="center" vertical="center"/>
      <protection hidden="1"/>
    </xf>
    <xf numFmtId="9" fontId="19" fillId="4" borderId="21" xfId="0" applyNumberFormat="1" applyFont="1" applyFill="1" applyBorder="1" applyAlignment="1" applyProtection="1">
      <alignment horizontal="center" vertical="center"/>
      <protection hidden="1"/>
    </xf>
    <xf numFmtId="9" fontId="19" fillId="4" borderId="0" xfId="0" applyNumberFormat="1" applyFont="1" applyFill="1" applyAlignment="1" applyProtection="1">
      <alignment horizontal="center" vertical="center"/>
      <protection hidden="1"/>
    </xf>
    <xf numFmtId="9" fontId="19" fillId="4" borderId="60" xfId="0" applyNumberFormat="1" applyFont="1" applyFill="1" applyBorder="1" applyAlignment="1" applyProtection="1">
      <alignment horizontal="center" vertical="center"/>
      <protection hidden="1"/>
    </xf>
    <xf numFmtId="9" fontId="19" fillId="4" borderId="23" xfId="0" applyNumberFormat="1" applyFont="1" applyFill="1" applyBorder="1" applyAlignment="1" applyProtection="1">
      <alignment horizontal="center" vertical="center"/>
      <protection hidden="1"/>
    </xf>
    <xf numFmtId="0" fontId="7" fillId="0" borderId="61" xfId="0" applyFont="1" applyBorder="1" applyAlignment="1" applyProtection="1">
      <alignment horizontal="center" vertical="center"/>
      <protection locked="0" hidden="1"/>
    </xf>
    <xf numFmtId="0" fontId="7" fillId="0" borderId="62" xfId="0" applyFont="1" applyBorder="1" applyAlignment="1" applyProtection="1">
      <alignment horizontal="center" vertical="center"/>
      <protection locked="0" hidden="1"/>
    </xf>
    <xf numFmtId="164" fontId="19" fillId="0" borderId="0" xfId="0" applyNumberFormat="1" applyFont="1" applyAlignment="1" applyProtection="1">
      <alignment horizontal="left" wrapText="1"/>
      <protection hidden="1"/>
    </xf>
    <xf numFmtId="9" fontId="19" fillId="0" borderId="28" xfId="0" applyNumberFormat="1" applyFont="1" applyBorder="1" applyAlignment="1" applyProtection="1">
      <alignment horizontal="right" wrapText="1"/>
      <protection hidden="1"/>
    </xf>
    <xf numFmtId="9" fontId="19" fillId="0" borderId="0" xfId="0" applyNumberFormat="1" applyFont="1" applyAlignment="1" applyProtection="1">
      <alignment horizontal="right" wrapText="1"/>
      <protection hidden="1"/>
    </xf>
    <xf numFmtId="0" fontId="28" fillId="0" borderId="28" xfId="0" applyFont="1" applyBorder="1" applyAlignment="1" applyProtection="1">
      <alignment horizontal="right" vertical="center"/>
      <protection hidden="1"/>
    </xf>
    <xf numFmtId="0" fontId="28" fillId="0" borderId="0" xfId="0" applyFont="1" applyAlignment="1" applyProtection="1">
      <alignment horizontal="right" vertical="center"/>
      <protection hidden="1"/>
    </xf>
    <xf numFmtId="0" fontId="63" fillId="4" borderId="25" xfId="0" applyFont="1" applyFill="1" applyBorder="1" applyAlignment="1" applyProtection="1">
      <alignment horizontal="center" vertical="center"/>
      <protection hidden="1"/>
    </xf>
    <xf numFmtId="0" fontId="63" fillId="4" borderId="63" xfId="0" applyFont="1" applyFill="1" applyBorder="1" applyAlignment="1" applyProtection="1">
      <alignment horizontal="center" vertical="center"/>
      <protection hidden="1"/>
    </xf>
    <xf numFmtId="0" fontId="17" fillId="0" borderId="0" xfId="0" applyFont="1" applyAlignment="1" applyProtection="1">
      <alignment horizontal="right" vertical="top"/>
      <protection hidden="1"/>
    </xf>
    <xf numFmtId="0" fontId="17" fillId="0" borderId="0" xfId="0" applyFont="1" applyAlignment="1" applyProtection="1">
      <alignment horizontal="left"/>
      <protection hidden="1"/>
    </xf>
    <xf numFmtId="49" fontId="7" fillId="0" borderId="56" xfId="0" applyNumberFormat="1" applyFont="1" applyBorder="1" applyAlignment="1" applyProtection="1">
      <alignment horizontal="center" vertical="center"/>
      <protection locked="0"/>
    </xf>
    <xf numFmtId="0" fontId="17" fillId="6" borderId="36" xfId="0" applyFont="1" applyFill="1" applyBorder="1" applyAlignment="1" applyProtection="1">
      <alignment horizontal="right" vertical="center"/>
      <protection hidden="1"/>
    </xf>
    <xf numFmtId="2" fontId="17" fillId="6" borderId="36" xfId="0" applyNumberFormat="1" applyFont="1" applyFill="1" applyBorder="1" applyAlignment="1" applyProtection="1">
      <alignment horizontal="center" vertical="center"/>
      <protection hidden="1"/>
    </xf>
    <xf numFmtId="0" fontId="17" fillId="0" borderId="0" xfId="0" applyFont="1" applyAlignment="1" applyProtection="1">
      <alignment horizontal="center"/>
      <protection hidden="1"/>
    </xf>
    <xf numFmtId="0" fontId="64" fillId="0" borderId="28" xfId="0" applyFont="1" applyBorder="1" applyAlignment="1" applyProtection="1">
      <alignment horizontal="center" wrapText="1"/>
      <protection hidden="1"/>
    </xf>
    <xf numFmtId="0" fontId="64" fillId="0" borderId="0" xfId="0" applyFont="1" applyAlignment="1" applyProtection="1">
      <alignment horizontal="center" wrapText="1"/>
      <protection hidden="1"/>
    </xf>
    <xf numFmtId="0" fontId="64" fillId="0" borderId="27" xfId="0" applyFont="1" applyBorder="1" applyAlignment="1" applyProtection="1">
      <alignment horizontal="center" wrapText="1"/>
      <protection hidden="1"/>
    </xf>
    <xf numFmtId="0" fontId="17" fillId="4" borderId="0" xfId="0" applyFont="1" applyFill="1" applyAlignment="1" applyProtection="1">
      <alignment horizontal="center" vertical="center" wrapText="1"/>
      <protection hidden="1"/>
    </xf>
    <xf numFmtId="0" fontId="17" fillId="4" borderId="8" xfId="0" applyFont="1" applyFill="1" applyBorder="1" applyAlignment="1" applyProtection="1">
      <alignment horizontal="center" vertical="center" wrapText="1"/>
      <protection hidden="1"/>
    </xf>
    <xf numFmtId="0" fontId="49" fillId="4" borderId="31" xfId="0" applyFont="1" applyFill="1" applyBorder="1" applyAlignment="1" applyProtection="1">
      <alignment horizontal="center" vertical="center" wrapText="1"/>
      <protection hidden="1"/>
    </xf>
    <xf numFmtId="0" fontId="49" fillId="4" borderId="9" xfId="0" applyFont="1" applyFill="1" applyBorder="1" applyAlignment="1" applyProtection="1">
      <alignment horizontal="center" vertical="center" wrapText="1"/>
      <protection hidden="1"/>
    </xf>
    <xf numFmtId="0" fontId="49" fillId="4" borderId="32" xfId="0" applyFont="1" applyFill="1" applyBorder="1" applyAlignment="1" applyProtection="1">
      <alignment horizontal="center" vertical="center" wrapText="1"/>
      <protection hidden="1"/>
    </xf>
    <xf numFmtId="0" fontId="7" fillId="0" borderId="56" xfId="0" applyFont="1" applyBorder="1" applyAlignment="1" applyProtection="1">
      <alignment horizontal="left"/>
      <protection locked="0"/>
    </xf>
    <xf numFmtId="0" fontId="7" fillId="0" borderId="56" xfId="0" applyFont="1" applyBorder="1" applyAlignment="1" applyProtection="1">
      <alignment horizontal="center"/>
      <protection locked="0"/>
    </xf>
    <xf numFmtId="0" fontId="7" fillId="0" borderId="57" xfId="0" applyFont="1" applyBorder="1" applyAlignment="1" applyProtection="1">
      <alignment horizontal="center"/>
      <protection locked="0" hidden="1"/>
    </xf>
    <xf numFmtId="0" fontId="7" fillId="0" borderId="58" xfId="0" applyFont="1" applyBorder="1" applyAlignment="1" applyProtection="1">
      <alignment horizontal="center"/>
      <protection locked="0" hidden="1"/>
    </xf>
    <xf numFmtId="0" fontId="17" fillId="6" borderId="36" xfId="0"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164" fontId="19" fillId="0" borderId="0" xfId="0" applyNumberFormat="1" applyFont="1" applyAlignment="1" applyProtection="1">
      <alignment horizontal="center" vertical="center"/>
      <protection hidden="1"/>
    </xf>
    <xf numFmtId="164" fontId="19" fillId="0" borderId="8" xfId="0" applyNumberFormat="1" applyFont="1" applyBorder="1" applyAlignment="1" applyProtection="1">
      <alignment horizontal="center" vertical="center"/>
      <protection hidden="1"/>
    </xf>
    <xf numFmtId="0" fontId="19" fillId="0" borderId="55" xfId="0" applyFont="1" applyBorder="1" applyAlignment="1" applyProtection="1">
      <alignment horizontal="right" vertical="center"/>
      <protection hidden="1"/>
    </xf>
    <xf numFmtId="0" fontId="19" fillId="0" borderId="8" xfId="0" applyFont="1" applyBorder="1" applyAlignment="1" applyProtection="1">
      <alignment horizontal="right" vertical="center"/>
      <protection hidden="1"/>
    </xf>
    <xf numFmtId="0" fontId="42" fillId="0" borderId="0" xfId="1" applyFont="1" applyFill="1" applyBorder="1" applyAlignment="1" applyProtection="1">
      <alignment horizontal="center" vertical="center"/>
      <protection hidden="1"/>
    </xf>
    <xf numFmtId="0" fontId="42" fillId="0" borderId="18" xfId="1" applyFont="1" applyFill="1" applyBorder="1" applyAlignment="1" applyProtection="1">
      <alignment horizontal="center" vertical="center"/>
      <protection hidden="1"/>
    </xf>
    <xf numFmtId="0" fontId="17" fillId="0" borderId="9" xfId="0" applyFont="1" applyBorder="1" applyAlignment="1" applyProtection="1">
      <alignment horizontal="right" vertical="center"/>
      <protection hidden="1"/>
    </xf>
    <xf numFmtId="0" fontId="28" fillId="0" borderId="8" xfId="0" applyFont="1" applyBorder="1" applyAlignment="1">
      <alignment horizontal="center" vertical="center"/>
    </xf>
    <xf numFmtId="0" fontId="61" fillId="0" borderId="8" xfId="1" applyFont="1" applyBorder="1" applyAlignment="1" applyProtection="1">
      <alignment horizontal="left" vertical="center"/>
      <protection locked="0"/>
    </xf>
    <xf numFmtId="0" fontId="19" fillId="4" borderId="19" xfId="0" applyFont="1" applyFill="1" applyBorder="1" applyAlignment="1" applyProtection="1">
      <alignment horizontal="center" vertical="center"/>
      <protection hidden="1"/>
    </xf>
    <xf numFmtId="0" fontId="19" fillId="4" borderId="9" xfId="0" applyFont="1" applyFill="1" applyBorder="1" applyAlignment="1" applyProtection="1">
      <alignment horizontal="center" vertical="center"/>
      <protection hidden="1"/>
    </xf>
    <xf numFmtId="0" fontId="19" fillId="4" borderId="21" xfId="0" applyFont="1" applyFill="1" applyBorder="1" applyAlignment="1" applyProtection="1">
      <alignment horizontal="center" vertical="center"/>
      <protection hidden="1"/>
    </xf>
    <xf numFmtId="0" fontId="19" fillId="4" borderId="0" xfId="0" applyFont="1" applyFill="1" applyAlignment="1" applyProtection="1">
      <alignment horizontal="center" vertical="center"/>
      <protection hidden="1"/>
    </xf>
    <xf numFmtId="0" fontId="19" fillId="4" borderId="55" xfId="0" applyFont="1" applyFill="1" applyBorder="1" applyAlignment="1" applyProtection="1">
      <alignment horizontal="center" vertical="center"/>
      <protection hidden="1"/>
    </xf>
    <xf numFmtId="0" fontId="19" fillId="4" borderId="8" xfId="0" applyFont="1" applyFill="1" applyBorder="1" applyAlignment="1" applyProtection="1">
      <alignment horizontal="center" vertical="center"/>
      <protection hidden="1"/>
    </xf>
    <xf numFmtId="0" fontId="19" fillId="0" borderId="21" xfId="0" applyFont="1" applyBorder="1" applyAlignment="1" applyProtection="1">
      <alignment horizontal="right" vertical="center"/>
      <protection hidden="1"/>
    </xf>
    <xf numFmtId="0" fontId="19" fillId="0" borderId="0" xfId="0" applyFont="1" applyAlignment="1" applyProtection="1">
      <alignment horizontal="right" vertical="center"/>
      <protection hidden="1"/>
    </xf>
    <xf numFmtId="0" fontId="19" fillId="4" borderId="52" xfId="0" applyFont="1" applyFill="1" applyBorder="1" applyAlignment="1" applyProtection="1">
      <alignment horizontal="center" vertical="center"/>
      <protection hidden="1"/>
    </xf>
    <xf numFmtId="0" fontId="19" fillId="4" borderId="53" xfId="0" applyFont="1" applyFill="1" applyBorder="1" applyAlignment="1" applyProtection="1">
      <alignment horizontal="center" vertical="center"/>
      <protection hidden="1"/>
    </xf>
    <xf numFmtId="0" fontId="36" fillId="0" borderId="9" xfId="0" applyFont="1" applyBorder="1" applyAlignment="1" applyProtection="1">
      <alignment horizontal="right"/>
      <protection hidden="1"/>
    </xf>
    <xf numFmtId="0" fontId="60" fillId="0" borderId="0" xfId="0" applyFont="1" applyAlignment="1" applyProtection="1">
      <alignment horizontal="center" vertical="center"/>
      <protection hidden="1"/>
    </xf>
    <xf numFmtId="164" fontId="7" fillId="0" borderId="54" xfId="0" applyNumberFormat="1"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9" fontId="19" fillId="0" borderId="8" xfId="0" applyNumberFormat="1" applyFont="1" applyBorder="1" applyAlignment="1" applyProtection="1">
      <alignment horizontal="center" vertical="center"/>
      <protection hidden="1"/>
    </xf>
  </cellXfs>
  <cellStyles count="6">
    <cellStyle name="Hyperlink" xfId="1" builtinId="8"/>
    <cellStyle name="Normal" xfId="0" builtinId="0"/>
    <cellStyle name="Normal 2" xfId="2" xr:uid="{B9ED0418-1107-4046-ABBB-35121EAEC66A}"/>
    <cellStyle name="Normal 2 2" xfId="3" xr:uid="{C4563518-AA47-49E4-BCBF-8A7532226EEA}"/>
    <cellStyle name="Normal 3" xfId="4" xr:uid="{5C5061E8-542E-48BD-A06D-2D0C254F3DFB}"/>
    <cellStyle name="Normal 3 2" xfId="5" xr:uid="{FD789CE8-4527-4FB5-AE38-6CA576BE5B75}"/>
  </cellStyles>
  <dxfs count="2">
    <dxf>
      <font>
        <b/>
        <i val="0"/>
        <strike val="0"/>
        <color theme="3"/>
      </font>
      <fill>
        <patternFill>
          <bgColor theme="9" tint="0.59996337778862885"/>
        </patternFill>
      </fill>
      <border>
        <left/>
        <right/>
        <top/>
        <bottom/>
      </border>
    </dxf>
    <dxf>
      <font>
        <b/>
        <i val="0"/>
        <strike val="0"/>
        <color theme="3"/>
      </font>
      <fill>
        <patternFill>
          <bgColor theme="9" tint="0.5999633777886288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emf"/><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225</xdr:row>
      <xdr:rowOff>144780</xdr:rowOff>
    </xdr:from>
    <xdr:to>
      <xdr:col>3</xdr:col>
      <xdr:colOff>297180</xdr:colOff>
      <xdr:row>229</xdr:row>
      <xdr:rowOff>38100</xdr:rowOff>
    </xdr:to>
    <xdr:pic>
      <xdr:nvPicPr>
        <xdr:cNvPr id="1027" name="Picture 54" descr="Texas.JPG">
          <a:extLst>
            <a:ext uri="{FF2B5EF4-FFF2-40B4-BE49-F238E27FC236}">
              <a16:creationId xmlns:a16="http://schemas.microsoft.com/office/drawing/2014/main" id="{7181B96F-0AF0-719D-7580-97A964152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40050720"/>
          <a:ext cx="8382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215</xdr:row>
      <xdr:rowOff>76200</xdr:rowOff>
    </xdr:from>
    <xdr:to>
      <xdr:col>3</xdr:col>
      <xdr:colOff>198120</xdr:colOff>
      <xdr:row>219</xdr:row>
      <xdr:rowOff>15240</xdr:rowOff>
    </xdr:to>
    <xdr:pic>
      <xdr:nvPicPr>
        <xdr:cNvPr id="1028" name="Picture 55" descr="Arizona.JPG">
          <a:extLst>
            <a:ext uri="{FF2B5EF4-FFF2-40B4-BE49-F238E27FC236}">
              <a16:creationId xmlns:a16="http://schemas.microsoft.com/office/drawing/2014/main" id="{4C4AE98F-24D6-FEEC-8945-E7DBB4C5DE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660" y="38153340"/>
          <a:ext cx="7924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175260</xdr:colOff>
      <xdr:row>220</xdr:row>
      <xdr:rowOff>160020</xdr:rowOff>
    </xdr:from>
    <xdr:to>
      <xdr:col>3</xdr:col>
      <xdr:colOff>182880</xdr:colOff>
      <xdr:row>224</xdr:row>
      <xdr:rowOff>99060</xdr:rowOff>
    </xdr:to>
    <xdr:pic>
      <xdr:nvPicPr>
        <xdr:cNvPr id="1029" name="Picture 56" descr="Tenesse.JPG">
          <a:extLst>
            <a:ext uri="{FF2B5EF4-FFF2-40B4-BE49-F238E27FC236}">
              <a16:creationId xmlns:a16="http://schemas.microsoft.com/office/drawing/2014/main" id="{2961BC57-4583-220B-C0C1-A16F41BE62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20" y="39151560"/>
          <a:ext cx="7543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xdr:colOff>
      <xdr:row>230</xdr:row>
      <xdr:rowOff>106680</xdr:rowOff>
    </xdr:from>
    <xdr:to>
      <xdr:col>2</xdr:col>
      <xdr:colOff>289560</xdr:colOff>
      <xdr:row>234</xdr:row>
      <xdr:rowOff>22860</xdr:rowOff>
    </xdr:to>
    <xdr:pic>
      <xdr:nvPicPr>
        <xdr:cNvPr id="1030" name="Picture 58" descr="Kansas.JPG">
          <a:extLst>
            <a:ext uri="{FF2B5EF4-FFF2-40B4-BE49-F238E27FC236}">
              <a16:creationId xmlns:a16="http://schemas.microsoft.com/office/drawing/2014/main" id="{FC0AB591-2774-A5DD-F039-B655898567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5280" y="40927020"/>
          <a:ext cx="457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236220</xdr:colOff>
      <xdr:row>207</xdr:row>
      <xdr:rowOff>76200</xdr:rowOff>
    </xdr:from>
    <xdr:to>
      <xdr:col>3</xdr:col>
      <xdr:colOff>114300</xdr:colOff>
      <xdr:row>210</xdr:row>
      <xdr:rowOff>137160</xdr:rowOff>
    </xdr:to>
    <xdr:pic>
      <xdr:nvPicPr>
        <xdr:cNvPr id="1031" name="Picture 59" descr="Cristal S.JPG">
          <a:extLst>
            <a:ext uri="{FF2B5EF4-FFF2-40B4-BE49-F238E27FC236}">
              <a16:creationId xmlns:a16="http://schemas.microsoft.com/office/drawing/2014/main" id="{B6CA4473-AA6D-A2C7-CD65-14E257C3F6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1480" y="36690300"/>
          <a:ext cx="6248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182880</xdr:colOff>
      <xdr:row>211</xdr:row>
      <xdr:rowOff>144780</xdr:rowOff>
    </xdr:from>
    <xdr:to>
      <xdr:col>3</xdr:col>
      <xdr:colOff>99060</xdr:colOff>
      <xdr:row>214</xdr:row>
      <xdr:rowOff>99060</xdr:rowOff>
    </xdr:to>
    <xdr:pic>
      <xdr:nvPicPr>
        <xdr:cNvPr id="1032" name="Picture 60" descr="Cristal L.JPG">
          <a:extLst>
            <a:ext uri="{FF2B5EF4-FFF2-40B4-BE49-F238E27FC236}">
              <a16:creationId xmlns:a16="http://schemas.microsoft.com/office/drawing/2014/main" id="{6C2DFD2F-62A2-AB9B-79FD-5184D532D83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58140" y="37490400"/>
          <a:ext cx="6629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235</xdr:row>
      <xdr:rowOff>144780</xdr:rowOff>
    </xdr:from>
    <xdr:to>
      <xdr:col>3</xdr:col>
      <xdr:colOff>30480</xdr:colOff>
      <xdr:row>239</xdr:row>
      <xdr:rowOff>7620</xdr:rowOff>
    </xdr:to>
    <xdr:pic>
      <xdr:nvPicPr>
        <xdr:cNvPr id="1033" name="Picture 61" descr="Alaska.JPG">
          <a:extLst>
            <a:ext uri="{FF2B5EF4-FFF2-40B4-BE49-F238E27FC236}">
              <a16:creationId xmlns:a16="http://schemas.microsoft.com/office/drawing/2014/main" id="{6428BF2E-328E-D0E1-037B-A51C1767C62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 y="41879520"/>
          <a:ext cx="5715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129</xdr:row>
      <xdr:rowOff>106680</xdr:rowOff>
    </xdr:from>
    <xdr:to>
      <xdr:col>3</xdr:col>
      <xdr:colOff>45720</xdr:colOff>
      <xdr:row>132</xdr:row>
      <xdr:rowOff>121920</xdr:rowOff>
    </xdr:to>
    <xdr:pic>
      <xdr:nvPicPr>
        <xdr:cNvPr id="1034" name="Picture 62" descr="Mesa Tipo.JPG">
          <a:extLst>
            <a:ext uri="{FF2B5EF4-FFF2-40B4-BE49-F238E27FC236}">
              <a16:creationId xmlns:a16="http://schemas.microsoft.com/office/drawing/2014/main" id="{97C135B0-FDAE-49D4-7A11-FACF6785AD3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r="16473" b="19298"/>
        <a:stretch>
          <a:fillRect/>
        </a:stretch>
      </xdr:blipFill>
      <xdr:spPr bwMode="auto">
        <a:xfrm>
          <a:off x="403860" y="22768560"/>
          <a:ext cx="5638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xdr:colOff>
      <xdr:row>133</xdr:row>
      <xdr:rowOff>106680</xdr:rowOff>
    </xdr:from>
    <xdr:to>
      <xdr:col>3</xdr:col>
      <xdr:colOff>121920</xdr:colOff>
      <xdr:row>137</xdr:row>
      <xdr:rowOff>53340</xdr:rowOff>
    </xdr:to>
    <xdr:pic>
      <xdr:nvPicPr>
        <xdr:cNvPr id="1035" name="Picture 63" descr="Edimburgo Low.JPG">
          <a:extLst>
            <a:ext uri="{FF2B5EF4-FFF2-40B4-BE49-F238E27FC236}">
              <a16:creationId xmlns:a16="http://schemas.microsoft.com/office/drawing/2014/main" id="{959B9F57-80C1-B766-F397-B6D0249405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r="11269"/>
        <a:stretch>
          <a:fillRect/>
        </a:stretch>
      </xdr:blipFill>
      <xdr:spPr bwMode="auto">
        <a:xfrm>
          <a:off x="373380" y="23500080"/>
          <a:ext cx="6705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138</xdr:row>
      <xdr:rowOff>137160</xdr:rowOff>
    </xdr:from>
    <xdr:to>
      <xdr:col>3</xdr:col>
      <xdr:colOff>175260</xdr:colOff>
      <xdr:row>142</xdr:row>
      <xdr:rowOff>22860</xdr:rowOff>
    </xdr:to>
    <xdr:pic>
      <xdr:nvPicPr>
        <xdr:cNvPr id="1036" name="Picture 64" descr="Chopstick Redonda.JPG">
          <a:extLst>
            <a:ext uri="{FF2B5EF4-FFF2-40B4-BE49-F238E27FC236}">
              <a16:creationId xmlns:a16="http://schemas.microsoft.com/office/drawing/2014/main" id="{E49605E1-31AA-2F26-A6BC-1A4ADF66CBD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7660" y="24444960"/>
          <a:ext cx="7696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125</xdr:row>
      <xdr:rowOff>53340</xdr:rowOff>
    </xdr:from>
    <xdr:to>
      <xdr:col>3</xdr:col>
      <xdr:colOff>0</xdr:colOff>
      <xdr:row>128</xdr:row>
      <xdr:rowOff>114300</xdr:rowOff>
    </xdr:to>
    <xdr:pic>
      <xdr:nvPicPr>
        <xdr:cNvPr id="1037" name="Picture 66" descr="Edimburgo.JPG">
          <a:extLst>
            <a:ext uri="{FF2B5EF4-FFF2-40B4-BE49-F238E27FC236}">
              <a16:creationId xmlns:a16="http://schemas.microsoft.com/office/drawing/2014/main" id="{5D68F22B-D65D-4864-0D76-C8479009288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21983700"/>
          <a:ext cx="5410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106680</xdr:colOff>
      <xdr:row>156</xdr:row>
      <xdr:rowOff>137160</xdr:rowOff>
    </xdr:from>
    <xdr:to>
      <xdr:col>3</xdr:col>
      <xdr:colOff>297180</xdr:colOff>
      <xdr:row>160</xdr:row>
      <xdr:rowOff>76200</xdr:rowOff>
    </xdr:to>
    <xdr:pic>
      <xdr:nvPicPr>
        <xdr:cNvPr id="1038" name="Picture 70" descr="MS BX.JPG">
          <a:extLst>
            <a:ext uri="{FF2B5EF4-FFF2-40B4-BE49-F238E27FC236}">
              <a16:creationId xmlns:a16="http://schemas.microsoft.com/office/drawing/2014/main" id="{25A4967D-4B92-D4CD-61A8-022CFDAB6FA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81940" y="27652980"/>
          <a:ext cx="9372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236220</xdr:colOff>
      <xdr:row>161</xdr:row>
      <xdr:rowOff>106680</xdr:rowOff>
    </xdr:from>
    <xdr:to>
      <xdr:col>2</xdr:col>
      <xdr:colOff>335280</xdr:colOff>
      <xdr:row>164</xdr:row>
      <xdr:rowOff>60960</xdr:rowOff>
    </xdr:to>
    <xdr:pic>
      <xdr:nvPicPr>
        <xdr:cNvPr id="1039" name="Picture 71" descr="Malaga.JPG">
          <a:extLst>
            <a:ext uri="{FF2B5EF4-FFF2-40B4-BE49-F238E27FC236}">
              <a16:creationId xmlns:a16="http://schemas.microsoft.com/office/drawing/2014/main" id="{42200B75-BA20-E992-4738-F1BC4EDF0A6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11480" y="28536900"/>
          <a:ext cx="4267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45720</xdr:rowOff>
    </xdr:from>
    <xdr:to>
      <xdr:col>3</xdr:col>
      <xdr:colOff>38100</xdr:colOff>
      <xdr:row>24</xdr:row>
      <xdr:rowOff>68580</xdr:rowOff>
    </xdr:to>
    <xdr:pic>
      <xdr:nvPicPr>
        <xdr:cNvPr id="1040" name="Picture 76" descr="Cadeira Tipo.JPG">
          <a:extLst>
            <a:ext uri="{FF2B5EF4-FFF2-40B4-BE49-F238E27FC236}">
              <a16:creationId xmlns:a16="http://schemas.microsoft.com/office/drawing/2014/main" id="{11FC05B1-FDB5-69BB-B888-B95A2E3F4803}"/>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02920" y="36957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25</xdr:row>
      <xdr:rowOff>76200</xdr:rowOff>
    </xdr:from>
    <xdr:to>
      <xdr:col>3</xdr:col>
      <xdr:colOff>30480</xdr:colOff>
      <xdr:row>28</xdr:row>
      <xdr:rowOff>99060</xdr:rowOff>
    </xdr:to>
    <xdr:pic>
      <xdr:nvPicPr>
        <xdr:cNvPr id="1041" name="Picture 77" descr="Batik.JPG">
          <a:extLst>
            <a:ext uri="{FF2B5EF4-FFF2-40B4-BE49-F238E27FC236}">
              <a16:creationId xmlns:a16="http://schemas.microsoft.com/office/drawing/2014/main" id="{48B4C7CD-9017-50D1-1AC8-F5D47E4DFFB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10540" y="4434840"/>
          <a:ext cx="44196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259080</xdr:colOff>
      <xdr:row>29</xdr:row>
      <xdr:rowOff>83820</xdr:rowOff>
    </xdr:from>
    <xdr:to>
      <xdr:col>3</xdr:col>
      <xdr:colOff>76200</xdr:colOff>
      <xdr:row>32</xdr:row>
      <xdr:rowOff>167640</xdr:rowOff>
    </xdr:to>
    <xdr:pic>
      <xdr:nvPicPr>
        <xdr:cNvPr id="1042" name="Picture 78" descr="Madrid.JPG">
          <a:extLst>
            <a:ext uri="{FF2B5EF4-FFF2-40B4-BE49-F238E27FC236}">
              <a16:creationId xmlns:a16="http://schemas.microsoft.com/office/drawing/2014/main" id="{30E8A484-2392-DEAD-AA80-1D62093DCE9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34340" y="5173980"/>
          <a:ext cx="5638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312420</xdr:colOff>
      <xdr:row>56</xdr:row>
      <xdr:rowOff>106680</xdr:rowOff>
    </xdr:from>
    <xdr:to>
      <xdr:col>3</xdr:col>
      <xdr:colOff>129540</xdr:colOff>
      <xdr:row>59</xdr:row>
      <xdr:rowOff>144780</xdr:rowOff>
    </xdr:to>
    <xdr:pic>
      <xdr:nvPicPr>
        <xdr:cNvPr id="1043" name="Picture 82" descr="Lisboa.JPG">
          <a:extLst>
            <a:ext uri="{FF2B5EF4-FFF2-40B4-BE49-F238E27FC236}">
              <a16:creationId xmlns:a16="http://schemas.microsoft.com/office/drawing/2014/main" id="{0FF71F79-6E32-868A-8CC8-3D8DF4CFF9C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b="12280"/>
        <a:stretch>
          <a:fillRect/>
        </a:stretch>
      </xdr:blipFill>
      <xdr:spPr bwMode="auto">
        <a:xfrm>
          <a:off x="487680" y="9852660"/>
          <a:ext cx="5638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71</xdr:row>
      <xdr:rowOff>99060</xdr:rowOff>
    </xdr:from>
    <xdr:to>
      <xdr:col>3</xdr:col>
      <xdr:colOff>297180</xdr:colOff>
      <xdr:row>74</xdr:row>
      <xdr:rowOff>114300</xdr:rowOff>
    </xdr:to>
    <xdr:pic>
      <xdr:nvPicPr>
        <xdr:cNvPr id="1044" name="Picture 85" descr="Malibu 2.JPG">
          <a:extLst>
            <a:ext uri="{FF2B5EF4-FFF2-40B4-BE49-F238E27FC236}">
              <a16:creationId xmlns:a16="http://schemas.microsoft.com/office/drawing/2014/main" id="{8AA22CF1-05F6-2107-F136-0EA118BE856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66700" y="12489180"/>
          <a:ext cx="9525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96</xdr:row>
      <xdr:rowOff>68580</xdr:rowOff>
    </xdr:from>
    <xdr:to>
      <xdr:col>3</xdr:col>
      <xdr:colOff>358140</xdr:colOff>
      <xdr:row>99</xdr:row>
      <xdr:rowOff>114300</xdr:rowOff>
    </xdr:to>
    <xdr:pic>
      <xdr:nvPicPr>
        <xdr:cNvPr id="1045" name="Picture 89" descr="Manhattan 2.JPG">
          <a:extLst>
            <a:ext uri="{FF2B5EF4-FFF2-40B4-BE49-F238E27FC236}">
              <a16:creationId xmlns:a16="http://schemas.microsoft.com/office/drawing/2014/main" id="{7E2EAF0E-7A6F-908F-8B27-88B0F3FA8EB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9560" y="16855440"/>
          <a:ext cx="9906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xdr:colOff>
      <xdr:row>90</xdr:row>
      <xdr:rowOff>167640</xdr:rowOff>
    </xdr:from>
    <xdr:to>
      <xdr:col>3</xdr:col>
      <xdr:colOff>198120</xdr:colOff>
      <xdr:row>94</xdr:row>
      <xdr:rowOff>91440</xdr:rowOff>
    </xdr:to>
    <xdr:pic>
      <xdr:nvPicPr>
        <xdr:cNvPr id="1046" name="Picture 90" descr="Manhattan 1.JPG">
          <a:extLst>
            <a:ext uri="{FF2B5EF4-FFF2-40B4-BE49-F238E27FC236}">
              <a16:creationId xmlns:a16="http://schemas.microsoft.com/office/drawing/2014/main" id="{B04A4C7E-3355-E40A-1186-1F65E2192E7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73380" y="15925800"/>
          <a:ext cx="7467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236220</xdr:colOff>
      <xdr:row>108</xdr:row>
      <xdr:rowOff>137160</xdr:rowOff>
    </xdr:from>
    <xdr:to>
      <xdr:col>3</xdr:col>
      <xdr:colOff>53340</xdr:colOff>
      <xdr:row>111</xdr:row>
      <xdr:rowOff>91440</xdr:rowOff>
    </xdr:to>
    <xdr:pic>
      <xdr:nvPicPr>
        <xdr:cNvPr id="1047" name="Picture 91" descr="Pouf 1.JPG">
          <a:extLst>
            <a:ext uri="{FF2B5EF4-FFF2-40B4-BE49-F238E27FC236}">
              <a16:creationId xmlns:a16="http://schemas.microsoft.com/office/drawing/2014/main" id="{19EAABF6-9B5E-BA11-F925-212055201D67}"/>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11480" y="1895856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xdr:colOff>
      <xdr:row>116</xdr:row>
      <xdr:rowOff>38100</xdr:rowOff>
    </xdr:from>
    <xdr:to>
      <xdr:col>3</xdr:col>
      <xdr:colOff>22860</xdr:colOff>
      <xdr:row>119</xdr:row>
      <xdr:rowOff>15240</xdr:rowOff>
    </xdr:to>
    <xdr:pic>
      <xdr:nvPicPr>
        <xdr:cNvPr id="1048" name="Picture 92" descr="Pouf 2.JPG">
          <a:extLst>
            <a:ext uri="{FF2B5EF4-FFF2-40B4-BE49-F238E27FC236}">
              <a16:creationId xmlns:a16="http://schemas.microsoft.com/office/drawing/2014/main" id="{FC774945-F287-D48D-8C44-DD1BB82CD2A2}"/>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35280" y="20322540"/>
          <a:ext cx="6096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297180</xdr:colOff>
      <xdr:row>240</xdr:row>
      <xdr:rowOff>114300</xdr:rowOff>
    </xdr:from>
    <xdr:to>
      <xdr:col>3</xdr:col>
      <xdr:colOff>83820</xdr:colOff>
      <xdr:row>244</xdr:row>
      <xdr:rowOff>53340</xdr:rowOff>
    </xdr:to>
    <xdr:pic>
      <xdr:nvPicPr>
        <xdr:cNvPr id="1049" name="Picture 93" descr="Dili.JPG">
          <a:extLst>
            <a:ext uri="{FF2B5EF4-FFF2-40B4-BE49-F238E27FC236}">
              <a16:creationId xmlns:a16="http://schemas.microsoft.com/office/drawing/2014/main" id="{AC9DE5E3-BC1F-E779-6B1F-F277232A944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72440" y="42763440"/>
          <a:ext cx="5334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261</xdr:row>
      <xdr:rowOff>121920</xdr:rowOff>
    </xdr:from>
    <xdr:to>
      <xdr:col>2</xdr:col>
      <xdr:colOff>312420</xdr:colOff>
      <xdr:row>264</xdr:row>
      <xdr:rowOff>99060</xdr:rowOff>
    </xdr:to>
    <xdr:pic>
      <xdr:nvPicPr>
        <xdr:cNvPr id="1050" name="Picture 95" descr="Hanger.JPG">
          <a:extLst>
            <a:ext uri="{FF2B5EF4-FFF2-40B4-BE49-F238E27FC236}">
              <a16:creationId xmlns:a16="http://schemas.microsoft.com/office/drawing/2014/main" id="{66194FA8-E222-3CFA-EA75-41833C01780B}"/>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25780" y="46466760"/>
          <a:ext cx="28956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320040</xdr:colOff>
      <xdr:row>265</xdr:row>
      <xdr:rowOff>160020</xdr:rowOff>
    </xdr:from>
    <xdr:to>
      <xdr:col>3</xdr:col>
      <xdr:colOff>38100</xdr:colOff>
      <xdr:row>269</xdr:row>
      <xdr:rowOff>114300</xdr:rowOff>
    </xdr:to>
    <xdr:pic>
      <xdr:nvPicPr>
        <xdr:cNvPr id="1051" name="Picture 96" descr="Charriot.JPG">
          <a:extLst>
            <a:ext uri="{FF2B5EF4-FFF2-40B4-BE49-F238E27FC236}">
              <a16:creationId xmlns:a16="http://schemas.microsoft.com/office/drawing/2014/main" id="{7A71456F-EBB4-BBE4-14D5-C89F059774EA}"/>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95300" y="47236380"/>
          <a:ext cx="4648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259080</xdr:colOff>
      <xdr:row>270</xdr:row>
      <xdr:rowOff>45720</xdr:rowOff>
    </xdr:from>
    <xdr:to>
      <xdr:col>3</xdr:col>
      <xdr:colOff>76200</xdr:colOff>
      <xdr:row>273</xdr:row>
      <xdr:rowOff>144780</xdr:rowOff>
    </xdr:to>
    <xdr:pic>
      <xdr:nvPicPr>
        <xdr:cNvPr id="1052" name="Picture 97" descr="Frig.JPG">
          <a:extLst>
            <a:ext uri="{FF2B5EF4-FFF2-40B4-BE49-F238E27FC236}">
              <a16:creationId xmlns:a16="http://schemas.microsoft.com/office/drawing/2014/main" id="{D8AC07DD-90B3-6823-804A-5FD3FEE6B9A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34340" y="48036480"/>
          <a:ext cx="5638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274</xdr:row>
      <xdr:rowOff>129540</xdr:rowOff>
    </xdr:from>
    <xdr:to>
      <xdr:col>3</xdr:col>
      <xdr:colOff>1905</xdr:colOff>
      <xdr:row>277</xdr:row>
      <xdr:rowOff>45720</xdr:rowOff>
    </xdr:to>
    <xdr:pic>
      <xdr:nvPicPr>
        <xdr:cNvPr id="1053" name="Picture 98" descr="DB 1.JPG">
          <a:extLst>
            <a:ext uri="{FF2B5EF4-FFF2-40B4-BE49-F238E27FC236}">
              <a16:creationId xmlns:a16="http://schemas.microsoft.com/office/drawing/2014/main" id="{FC948324-9737-3054-31B4-6920924E277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b="14545"/>
        <a:stretch>
          <a:fillRect/>
        </a:stretch>
      </xdr:blipFill>
      <xdr:spPr bwMode="auto">
        <a:xfrm>
          <a:off x="403860" y="48851820"/>
          <a:ext cx="5105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274320</xdr:colOff>
      <xdr:row>17</xdr:row>
      <xdr:rowOff>91440</xdr:rowOff>
    </xdr:from>
    <xdr:to>
      <xdr:col>2</xdr:col>
      <xdr:colOff>365760</xdr:colOff>
      <xdr:row>20</xdr:row>
      <xdr:rowOff>76200</xdr:rowOff>
    </xdr:to>
    <xdr:pic>
      <xdr:nvPicPr>
        <xdr:cNvPr id="1054" name="Picture 49" descr="W.JPG">
          <a:extLst>
            <a:ext uri="{FF2B5EF4-FFF2-40B4-BE49-F238E27FC236}">
              <a16:creationId xmlns:a16="http://schemas.microsoft.com/office/drawing/2014/main" id="{CC59C469-A925-AC98-4A19-50F6375E5966}"/>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t="4301" b="4839"/>
        <a:stretch>
          <a:fillRect/>
        </a:stretch>
      </xdr:blipFill>
      <xdr:spPr bwMode="auto">
        <a:xfrm>
          <a:off x="449580" y="3032760"/>
          <a:ext cx="4191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220980</xdr:colOff>
      <xdr:row>0</xdr:row>
      <xdr:rowOff>121920</xdr:rowOff>
    </xdr:from>
    <xdr:to>
      <xdr:col>4</xdr:col>
      <xdr:colOff>160020</xdr:colOff>
      <xdr:row>4</xdr:row>
      <xdr:rowOff>76200</xdr:rowOff>
    </xdr:to>
    <xdr:pic>
      <xdr:nvPicPr>
        <xdr:cNvPr id="1055" name="Picture 1">
          <a:extLst>
            <a:ext uri="{FF2B5EF4-FFF2-40B4-BE49-F238E27FC236}">
              <a16:creationId xmlns:a16="http://schemas.microsoft.com/office/drawing/2014/main" id="{D1C318CC-673C-B60B-D45F-0A59258ACE1A}"/>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96240" y="121920"/>
          <a:ext cx="11049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371475</xdr:colOff>
      <xdr:row>298</xdr:row>
      <xdr:rowOff>167640</xdr:rowOff>
    </xdr:from>
    <xdr:to>
      <xdr:col>18</xdr:col>
      <xdr:colOff>43815</xdr:colOff>
      <xdr:row>300</xdr:row>
      <xdr:rowOff>99060</xdr:rowOff>
    </xdr:to>
    <xdr:pic>
      <xdr:nvPicPr>
        <xdr:cNvPr id="1056" name="Picture 72">
          <a:extLst>
            <a:ext uri="{FF2B5EF4-FFF2-40B4-BE49-F238E27FC236}">
              <a16:creationId xmlns:a16="http://schemas.microsoft.com/office/drawing/2014/main" id="{B22F47A0-02E7-2C74-9A0F-67E6CB93D45A}"/>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b="6966"/>
        <a:stretch>
          <a:fillRect/>
        </a:stretch>
      </xdr:blipFill>
      <xdr:spPr bwMode="auto">
        <a:xfrm>
          <a:off x="4705350" y="52859940"/>
          <a:ext cx="1977390" cy="29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191</xdr:row>
      <xdr:rowOff>114300</xdr:rowOff>
    </xdr:from>
    <xdr:to>
      <xdr:col>3</xdr:col>
      <xdr:colOff>144780</xdr:colOff>
      <xdr:row>195</xdr:row>
      <xdr:rowOff>45720</xdr:rowOff>
    </xdr:to>
    <xdr:pic>
      <xdr:nvPicPr>
        <xdr:cNvPr id="1057" name="Picture 50">
          <a:extLst>
            <a:ext uri="{FF2B5EF4-FFF2-40B4-BE49-F238E27FC236}">
              <a16:creationId xmlns:a16="http://schemas.microsoft.com/office/drawing/2014/main" id="{0C94B43D-4356-DA50-C700-E2465FAAC7D1}"/>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12420" y="34000440"/>
          <a:ext cx="7543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112</xdr:row>
      <xdr:rowOff>38100</xdr:rowOff>
    </xdr:from>
    <xdr:to>
      <xdr:col>2</xdr:col>
      <xdr:colOff>373380</xdr:colOff>
      <xdr:row>114</xdr:row>
      <xdr:rowOff>175260</xdr:rowOff>
    </xdr:to>
    <xdr:pic>
      <xdr:nvPicPr>
        <xdr:cNvPr id="1058" name="Picture 48" descr="Pouf 1.JPG">
          <a:extLst>
            <a:ext uri="{FF2B5EF4-FFF2-40B4-BE49-F238E27FC236}">
              <a16:creationId xmlns:a16="http://schemas.microsoft.com/office/drawing/2014/main" id="{D48A6DCF-37CD-1E71-2C1D-B9D2BB864653}"/>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12420" y="1959102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112</xdr:row>
      <xdr:rowOff>38100</xdr:rowOff>
    </xdr:from>
    <xdr:to>
      <xdr:col>2</xdr:col>
      <xdr:colOff>373380</xdr:colOff>
      <xdr:row>114</xdr:row>
      <xdr:rowOff>175260</xdr:rowOff>
    </xdr:to>
    <xdr:pic>
      <xdr:nvPicPr>
        <xdr:cNvPr id="1059" name="Picture 65" descr="Pouf 1.JPG">
          <a:extLst>
            <a:ext uri="{FF2B5EF4-FFF2-40B4-BE49-F238E27FC236}">
              <a16:creationId xmlns:a16="http://schemas.microsoft.com/office/drawing/2014/main" id="{36400D29-1A5F-1124-A9B9-B79A2217BF82}"/>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12420" y="1959102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251460</xdr:colOff>
      <xdr:row>33</xdr:row>
      <xdr:rowOff>68580</xdr:rowOff>
    </xdr:from>
    <xdr:to>
      <xdr:col>3</xdr:col>
      <xdr:colOff>99060</xdr:colOff>
      <xdr:row>36</xdr:row>
      <xdr:rowOff>137160</xdr:rowOff>
    </xdr:to>
    <xdr:pic>
      <xdr:nvPicPr>
        <xdr:cNvPr id="1060" name="Picture 73">
          <a:extLst>
            <a:ext uri="{FF2B5EF4-FFF2-40B4-BE49-F238E27FC236}">
              <a16:creationId xmlns:a16="http://schemas.microsoft.com/office/drawing/2014/main" id="{39FA036E-3D6C-5733-18BC-BA105B04156A}"/>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l="65529" t="81519" r="19180" b="3960"/>
        <a:stretch>
          <a:fillRect/>
        </a:stretch>
      </xdr:blipFill>
      <xdr:spPr bwMode="auto">
        <a:xfrm>
          <a:off x="426720" y="5867400"/>
          <a:ext cx="59436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274320</xdr:colOff>
      <xdr:row>37</xdr:row>
      <xdr:rowOff>53340</xdr:rowOff>
    </xdr:from>
    <xdr:to>
      <xdr:col>3</xdr:col>
      <xdr:colOff>99060</xdr:colOff>
      <xdr:row>40</xdr:row>
      <xdr:rowOff>129540</xdr:rowOff>
    </xdr:to>
    <xdr:pic>
      <xdr:nvPicPr>
        <xdr:cNvPr id="1061" name="Picture 74">
          <a:extLst>
            <a:ext uri="{FF2B5EF4-FFF2-40B4-BE49-F238E27FC236}">
              <a16:creationId xmlns:a16="http://schemas.microsoft.com/office/drawing/2014/main" id="{68CC0FA1-CE2C-2E40-D358-1A3F5B683C5B}"/>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68480" t="1849" r="15900" b="82564"/>
        <a:stretch>
          <a:fillRect/>
        </a:stretch>
      </xdr:blipFill>
      <xdr:spPr bwMode="auto">
        <a:xfrm>
          <a:off x="449580" y="6560820"/>
          <a:ext cx="571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220980</xdr:colOff>
      <xdr:row>41</xdr:row>
      <xdr:rowOff>53340</xdr:rowOff>
    </xdr:from>
    <xdr:to>
      <xdr:col>3</xdr:col>
      <xdr:colOff>0</xdr:colOff>
      <xdr:row>44</xdr:row>
      <xdr:rowOff>129540</xdr:rowOff>
    </xdr:to>
    <xdr:pic>
      <xdr:nvPicPr>
        <xdr:cNvPr id="1062" name="Picture 83">
          <a:extLst>
            <a:ext uri="{FF2B5EF4-FFF2-40B4-BE49-F238E27FC236}">
              <a16:creationId xmlns:a16="http://schemas.microsoft.com/office/drawing/2014/main" id="{2A75B629-9171-DA1D-B1BF-FE8CF53A2F47}"/>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68480" t="22324" r="18828" b="62883"/>
        <a:stretch>
          <a:fillRect/>
        </a:stretch>
      </xdr:blipFill>
      <xdr:spPr bwMode="auto">
        <a:xfrm>
          <a:off x="396240" y="7269480"/>
          <a:ext cx="4876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45</xdr:row>
      <xdr:rowOff>53340</xdr:rowOff>
    </xdr:from>
    <xdr:to>
      <xdr:col>3</xdr:col>
      <xdr:colOff>60960</xdr:colOff>
      <xdr:row>48</xdr:row>
      <xdr:rowOff>114300</xdr:rowOff>
    </xdr:to>
    <xdr:pic>
      <xdr:nvPicPr>
        <xdr:cNvPr id="1063" name="Picture 94">
          <a:extLst>
            <a:ext uri="{FF2B5EF4-FFF2-40B4-BE49-F238E27FC236}">
              <a16:creationId xmlns:a16="http://schemas.microsoft.com/office/drawing/2014/main" id="{FBDCBC22-A93C-A236-0F6E-2F21209B4FB7}"/>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68480" t="42136" r="15900" b="41881"/>
        <a:stretch>
          <a:fillRect/>
        </a:stretch>
      </xdr:blipFill>
      <xdr:spPr bwMode="auto">
        <a:xfrm>
          <a:off x="441960" y="7978140"/>
          <a:ext cx="54102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60</xdr:row>
      <xdr:rowOff>106680</xdr:rowOff>
    </xdr:from>
    <xdr:to>
      <xdr:col>3</xdr:col>
      <xdr:colOff>297180</xdr:colOff>
      <xdr:row>64</xdr:row>
      <xdr:rowOff>106680</xdr:rowOff>
    </xdr:to>
    <xdr:pic>
      <xdr:nvPicPr>
        <xdr:cNvPr id="1064" name="Picture 99">
          <a:extLst>
            <a:ext uri="{FF2B5EF4-FFF2-40B4-BE49-F238E27FC236}">
              <a16:creationId xmlns:a16="http://schemas.microsoft.com/office/drawing/2014/main" id="{7E01D24B-BBFD-9760-F278-2AF55F1E34A3}"/>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l="68481" t="82423" r="10738" b="3178"/>
        <a:stretch>
          <a:fillRect/>
        </a:stretch>
      </xdr:blipFill>
      <xdr:spPr bwMode="auto">
        <a:xfrm>
          <a:off x="251460" y="10530840"/>
          <a:ext cx="9677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xdr:colOff>
      <xdr:row>66</xdr:row>
      <xdr:rowOff>121920</xdr:rowOff>
    </xdr:from>
    <xdr:to>
      <xdr:col>4</xdr:col>
      <xdr:colOff>0</xdr:colOff>
      <xdr:row>69</xdr:row>
      <xdr:rowOff>129540</xdr:rowOff>
    </xdr:to>
    <xdr:pic>
      <xdr:nvPicPr>
        <xdr:cNvPr id="1065" name="Picture 51">
          <a:extLst>
            <a:ext uri="{FF2B5EF4-FFF2-40B4-BE49-F238E27FC236}">
              <a16:creationId xmlns:a16="http://schemas.microsoft.com/office/drawing/2014/main" id="{891FF472-941F-C518-C66F-5B5C2602EB2E}"/>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l="67014" t="5341" r="11252" b="84106"/>
        <a:stretch>
          <a:fillRect/>
        </a:stretch>
      </xdr:blipFill>
      <xdr:spPr bwMode="auto">
        <a:xfrm>
          <a:off x="297180" y="11620500"/>
          <a:ext cx="100584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xdr:colOff>
      <xdr:row>76</xdr:row>
      <xdr:rowOff>114300</xdr:rowOff>
    </xdr:from>
    <xdr:to>
      <xdr:col>3</xdr:col>
      <xdr:colOff>358140</xdr:colOff>
      <xdr:row>79</xdr:row>
      <xdr:rowOff>91440</xdr:rowOff>
    </xdr:to>
    <xdr:pic>
      <xdr:nvPicPr>
        <xdr:cNvPr id="1066" name="Picture 52">
          <a:extLst>
            <a:ext uri="{FF2B5EF4-FFF2-40B4-BE49-F238E27FC236}">
              <a16:creationId xmlns:a16="http://schemas.microsoft.com/office/drawing/2014/main" id="{27C55FAE-D599-B66B-B347-DE0D69A33A5E}"/>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l="66864" t="45161" r="14072" b="46394"/>
        <a:stretch>
          <a:fillRect/>
        </a:stretch>
      </xdr:blipFill>
      <xdr:spPr bwMode="auto">
        <a:xfrm>
          <a:off x="243840" y="13395960"/>
          <a:ext cx="10363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85</xdr:row>
      <xdr:rowOff>60960</xdr:rowOff>
    </xdr:from>
    <xdr:to>
      <xdr:col>3</xdr:col>
      <xdr:colOff>129540</xdr:colOff>
      <xdr:row>89</xdr:row>
      <xdr:rowOff>106680</xdr:rowOff>
    </xdr:to>
    <xdr:pic>
      <xdr:nvPicPr>
        <xdr:cNvPr id="1067" name="Picture 68">
          <a:extLst>
            <a:ext uri="{FF2B5EF4-FFF2-40B4-BE49-F238E27FC236}">
              <a16:creationId xmlns:a16="http://schemas.microsoft.com/office/drawing/2014/main" id="{803263B8-677F-86AE-6BD3-493AF35253A4}"/>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l="67986" t="82135" r="17577" b="4047"/>
        <a:stretch>
          <a:fillRect/>
        </a:stretch>
      </xdr:blipFill>
      <xdr:spPr bwMode="auto">
        <a:xfrm>
          <a:off x="327660" y="14942820"/>
          <a:ext cx="72390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182880</xdr:colOff>
      <xdr:row>80</xdr:row>
      <xdr:rowOff>22860</xdr:rowOff>
    </xdr:from>
    <xdr:to>
      <xdr:col>3</xdr:col>
      <xdr:colOff>137160</xdr:colOff>
      <xdr:row>84</xdr:row>
      <xdr:rowOff>175260</xdr:rowOff>
    </xdr:to>
    <xdr:pic>
      <xdr:nvPicPr>
        <xdr:cNvPr id="1068" name="Picture 75">
          <a:extLst>
            <a:ext uri="{FF2B5EF4-FFF2-40B4-BE49-F238E27FC236}">
              <a16:creationId xmlns:a16="http://schemas.microsoft.com/office/drawing/2014/main" id="{FF912C18-3A30-998D-F1A1-E06806BABCA2}"/>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l="67986" t="60770" r="17577" b="22981"/>
        <a:stretch>
          <a:fillRect/>
        </a:stretch>
      </xdr:blipFill>
      <xdr:spPr bwMode="auto">
        <a:xfrm>
          <a:off x="358140" y="14013180"/>
          <a:ext cx="7010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259080</xdr:colOff>
      <xdr:row>120</xdr:row>
      <xdr:rowOff>38100</xdr:rowOff>
    </xdr:from>
    <xdr:to>
      <xdr:col>3</xdr:col>
      <xdr:colOff>30480</xdr:colOff>
      <xdr:row>123</xdr:row>
      <xdr:rowOff>137160</xdr:rowOff>
    </xdr:to>
    <xdr:pic>
      <xdr:nvPicPr>
        <xdr:cNvPr id="1069" name="Picture 79">
          <a:extLst>
            <a:ext uri="{FF2B5EF4-FFF2-40B4-BE49-F238E27FC236}">
              <a16:creationId xmlns:a16="http://schemas.microsoft.com/office/drawing/2014/main" id="{D4CB8A3D-927E-A13F-66B9-34109597AB7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l="70270" t="5585" r="17271" b="79866"/>
        <a:stretch>
          <a:fillRect/>
        </a:stretch>
      </xdr:blipFill>
      <xdr:spPr bwMode="auto">
        <a:xfrm>
          <a:off x="434340" y="21054060"/>
          <a:ext cx="5181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xdr:colOff>
      <xdr:row>144</xdr:row>
      <xdr:rowOff>114300</xdr:rowOff>
    </xdr:from>
    <xdr:to>
      <xdr:col>3</xdr:col>
      <xdr:colOff>266700</xdr:colOff>
      <xdr:row>148</xdr:row>
      <xdr:rowOff>53340</xdr:rowOff>
    </xdr:to>
    <xdr:pic>
      <xdr:nvPicPr>
        <xdr:cNvPr id="1070" name="Picture 80">
          <a:extLst>
            <a:ext uri="{FF2B5EF4-FFF2-40B4-BE49-F238E27FC236}">
              <a16:creationId xmlns:a16="http://schemas.microsoft.com/office/drawing/2014/main" id="{B5B90962-49F4-8DCE-53C0-69C382A6E126}"/>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l="65808" t="3693" r="17914" b="84705"/>
        <a:stretch>
          <a:fillRect/>
        </a:stretch>
      </xdr:blipFill>
      <xdr:spPr bwMode="auto">
        <a:xfrm>
          <a:off x="297180" y="25519380"/>
          <a:ext cx="8915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182880</xdr:colOff>
      <xdr:row>169</xdr:row>
      <xdr:rowOff>114300</xdr:rowOff>
    </xdr:from>
    <xdr:to>
      <xdr:col>3</xdr:col>
      <xdr:colOff>274320</xdr:colOff>
      <xdr:row>172</xdr:row>
      <xdr:rowOff>106680</xdr:rowOff>
    </xdr:to>
    <xdr:pic>
      <xdr:nvPicPr>
        <xdr:cNvPr id="1071" name="Picture 84">
          <a:extLst>
            <a:ext uri="{FF2B5EF4-FFF2-40B4-BE49-F238E27FC236}">
              <a16:creationId xmlns:a16="http://schemas.microsoft.com/office/drawing/2014/main" id="{3222814D-7555-9B29-70F7-156EA2C75EDF}"/>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l="63580" t="82281" r="13045" b="3477"/>
        <a:stretch>
          <a:fillRect/>
        </a:stretch>
      </xdr:blipFill>
      <xdr:spPr bwMode="auto">
        <a:xfrm>
          <a:off x="358140" y="30007560"/>
          <a:ext cx="83820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220980</xdr:colOff>
      <xdr:row>165</xdr:row>
      <xdr:rowOff>83820</xdr:rowOff>
    </xdr:from>
    <xdr:to>
      <xdr:col>3</xdr:col>
      <xdr:colOff>289560</xdr:colOff>
      <xdr:row>168</xdr:row>
      <xdr:rowOff>144780</xdr:rowOff>
    </xdr:to>
    <xdr:pic>
      <xdr:nvPicPr>
        <xdr:cNvPr id="1072" name="Picture 86">
          <a:extLst>
            <a:ext uri="{FF2B5EF4-FFF2-40B4-BE49-F238E27FC236}">
              <a16:creationId xmlns:a16="http://schemas.microsoft.com/office/drawing/2014/main" id="{2BFA0B46-22F4-5C40-5FC6-242A501EF90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l="65390" t="62503" r="15967" b="24179"/>
        <a:stretch>
          <a:fillRect/>
        </a:stretch>
      </xdr:blipFill>
      <xdr:spPr bwMode="auto">
        <a:xfrm>
          <a:off x="396240" y="29245560"/>
          <a:ext cx="8153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274320</xdr:colOff>
      <xdr:row>173</xdr:row>
      <xdr:rowOff>91440</xdr:rowOff>
    </xdr:from>
    <xdr:to>
      <xdr:col>3</xdr:col>
      <xdr:colOff>83820</xdr:colOff>
      <xdr:row>176</xdr:row>
      <xdr:rowOff>152400</xdr:rowOff>
    </xdr:to>
    <xdr:pic>
      <xdr:nvPicPr>
        <xdr:cNvPr id="1073" name="Picture 100">
          <a:extLst>
            <a:ext uri="{FF2B5EF4-FFF2-40B4-BE49-F238E27FC236}">
              <a16:creationId xmlns:a16="http://schemas.microsoft.com/office/drawing/2014/main" id="{025DC51E-5021-4F90-269C-FBCA383285C2}"/>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l="67503" t="1910" r="17511" b="83189"/>
        <a:stretch>
          <a:fillRect/>
        </a:stretch>
      </xdr:blipFill>
      <xdr:spPr bwMode="auto">
        <a:xfrm>
          <a:off x="449580" y="30716220"/>
          <a:ext cx="5562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182880</xdr:colOff>
      <xdr:row>177</xdr:row>
      <xdr:rowOff>83820</xdr:rowOff>
    </xdr:from>
    <xdr:to>
      <xdr:col>3</xdr:col>
      <xdr:colOff>213360</xdr:colOff>
      <xdr:row>181</xdr:row>
      <xdr:rowOff>68580</xdr:rowOff>
    </xdr:to>
    <xdr:pic>
      <xdr:nvPicPr>
        <xdr:cNvPr id="1074" name="Picture 102">
          <a:extLst>
            <a:ext uri="{FF2B5EF4-FFF2-40B4-BE49-F238E27FC236}">
              <a16:creationId xmlns:a16="http://schemas.microsoft.com/office/drawing/2014/main" id="{47E916E6-DAC3-175B-27DD-3719A5A458ED}"/>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l="66943" t="21269" r="15831" b="64214"/>
        <a:stretch>
          <a:fillRect/>
        </a:stretch>
      </xdr:blipFill>
      <xdr:spPr bwMode="auto">
        <a:xfrm>
          <a:off x="358140" y="31440120"/>
          <a:ext cx="7772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xdr:colOff>
      <xdr:row>182</xdr:row>
      <xdr:rowOff>45720</xdr:rowOff>
    </xdr:from>
    <xdr:to>
      <xdr:col>3</xdr:col>
      <xdr:colOff>350520</xdr:colOff>
      <xdr:row>185</xdr:row>
      <xdr:rowOff>152400</xdr:rowOff>
    </xdr:to>
    <xdr:pic>
      <xdr:nvPicPr>
        <xdr:cNvPr id="1075" name="Picture 103">
          <a:extLst>
            <a:ext uri="{FF2B5EF4-FFF2-40B4-BE49-F238E27FC236}">
              <a16:creationId xmlns:a16="http://schemas.microsoft.com/office/drawing/2014/main" id="{FB07A8F0-8155-7667-DC2D-4397C7D23CC3}"/>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l="63162" t="60239" r="10928" b="23843"/>
        <a:stretch>
          <a:fillRect/>
        </a:stretch>
      </xdr:blipFill>
      <xdr:spPr bwMode="auto">
        <a:xfrm>
          <a:off x="297180" y="32316420"/>
          <a:ext cx="9753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186</xdr:row>
      <xdr:rowOff>114300</xdr:rowOff>
    </xdr:from>
    <xdr:to>
      <xdr:col>3</xdr:col>
      <xdr:colOff>335280</xdr:colOff>
      <xdr:row>190</xdr:row>
      <xdr:rowOff>60960</xdr:rowOff>
    </xdr:to>
    <xdr:pic>
      <xdr:nvPicPr>
        <xdr:cNvPr id="1076" name="Picture 104">
          <a:extLst>
            <a:ext uri="{FF2B5EF4-FFF2-40B4-BE49-F238E27FC236}">
              <a16:creationId xmlns:a16="http://schemas.microsoft.com/office/drawing/2014/main" id="{29D70B46-ECA0-C6D6-FF54-D54E33521C2C}"/>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l="63162" t="40117" r="10928" b="43582"/>
        <a:stretch>
          <a:fillRect/>
        </a:stretch>
      </xdr:blipFill>
      <xdr:spPr bwMode="auto">
        <a:xfrm>
          <a:off x="320040" y="33116520"/>
          <a:ext cx="9372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129540</xdr:colOff>
      <xdr:row>196</xdr:row>
      <xdr:rowOff>22860</xdr:rowOff>
    </xdr:from>
    <xdr:to>
      <xdr:col>3</xdr:col>
      <xdr:colOff>68580</xdr:colOff>
      <xdr:row>199</xdr:row>
      <xdr:rowOff>152400</xdr:rowOff>
    </xdr:to>
    <xdr:pic>
      <xdr:nvPicPr>
        <xdr:cNvPr id="1077" name="Picture 105">
          <a:extLst>
            <a:ext uri="{FF2B5EF4-FFF2-40B4-BE49-F238E27FC236}">
              <a16:creationId xmlns:a16="http://schemas.microsoft.com/office/drawing/2014/main" id="{CB06A240-D6BA-3FBF-4AB5-C79FBB89C868}"/>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l="68275" t="2950" r="15356" b="82809"/>
        <a:stretch>
          <a:fillRect/>
        </a:stretch>
      </xdr:blipFill>
      <xdr:spPr bwMode="auto">
        <a:xfrm>
          <a:off x="304800" y="34792920"/>
          <a:ext cx="685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245</xdr:row>
      <xdr:rowOff>60960</xdr:rowOff>
    </xdr:from>
    <xdr:to>
      <xdr:col>2</xdr:col>
      <xdr:colOff>350520</xdr:colOff>
      <xdr:row>248</xdr:row>
      <xdr:rowOff>160020</xdr:rowOff>
    </xdr:to>
    <xdr:pic>
      <xdr:nvPicPr>
        <xdr:cNvPr id="1078" name="Picture 106">
          <a:extLst>
            <a:ext uri="{FF2B5EF4-FFF2-40B4-BE49-F238E27FC236}">
              <a16:creationId xmlns:a16="http://schemas.microsoft.com/office/drawing/2014/main" id="{882A8958-73C9-B8E9-1206-304D80AAAE35}"/>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l="70178" t="80038" r="20059" b="2419"/>
        <a:stretch>
          <a:fillRect/>
        </a:stretch>
      </xdr:blipFill>
      <xdr:spPr bwMode="auto">
        <a:xfrm>
          <a:off x="525780" y="43624500"/>
          <a:ext cx="3276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274320</xdr:colOff>
      <xdr:row>256</xdr:row>
      <xdr:rowOff>22860</xdr:rowOff>
    </xdr:from>
    <xdr:to>
      <xdr:col>2</xdr:col>
      <xdr:colOff>358140</xdr:colOff>
      <xdr:row>261</xdr:row>
      <xdr:rowOff>0</xdr:rowOff>
    </xdr:to>
    <xdr:pic>
      <xdr:nvPicPr>
        <xdr:cNvPr id="1079" name="Picture 107">
          <a:extLst>
            <a:ext uri="{FF2B5EF4-FFF2-40B4-BE49-F238E27FC236}">
              <a16:creationId xmlns:a16="http://schemas.microsoft.com/office/drawing/2014/main" id="{A834A349-AFFE-7ECA-5605-4879FEB80209}"/>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l="70352" r="20361" b="82281"/>
        <a:stretch>
          <a:fillRect/>
        </a:stretch>
      </xdr:blipFill>
      <xdr:spPr bwMode="auto">
        <a:xfrm>
          <a:off x="449580" y="45483780"/>
          <a:ext cx="41148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19050</xdr:colOff>
      <xdr:row>0</xdr:row>
      <xdr:rowOff>123825</xdr:rowOff>
    </xdr:from>
    <xdr:to>
      <xdr:col>27</xdr:col>
      <xdr:colOff>288616</xdr:colOff>
      <xdr:row>3</xdr:row>
      <xdr:rowOff>166167</xdr:rowOff>
    </xdr:to>
    <xdr:pic>
      <xdr:nvPicPr>
        <xdr:cNvPr id="2" name="Picture 1">
          <a:extLst>
            <a:ext uri="{FF2B5EF4-FFF2-40B4-BE49-F238E27FC236}">
              <a16:creationId xmlns:a16="http://schemas.microsoft.com/office/drawing/2014/main" id="{E661856C-B172-78A2-9C64-826F6FA121AD}"/>
            </a:ext>
          </a:extLst>
        </xdr:cNvPr>
        <xdr:cNvPicPr>
          <a:picLocks noChangeAspect="1"/>
        </xdr:cNvPicPr>
      </xdr:nvPicPr>
      <xdr:blipFill>
        <a:blip xmlns:r="http://schemas.openxmlformats.org/officeDocument/2006/relationships" r:embed="rId41"/>
        <a:stretch>
          <a:fillRect/>
        </a:stretch>
      </xdr:blipFill>
      <xdr:spPr>
        <a:xfrm>
          <a:off x="5495925" y="123825"/>
          <a:ext cx="2298391" cy="5852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TargetMode="External"/><Relationship Id="rId1" Type="http://schemas.openxmlformats.org/officeDocument/2006/relationships/hyperlink" Target="mailto:servifil@ccl.fil.p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9C9A-919C-4540-BF55-4133F7F5C84A}">
  <dimension ref="A1:Z338"/>
  <sheetViews>
    <sheetView showGridLines="0" tabSelected="1" zoomScaleNormal="100" workbookViewId="0">
      <selection activeCell="N13" sqref="N13:O13"/>
    </sheetView>
  </sheetViews>
  <sheetFormatPr defaultColWidth="9" defaultRowHeight="14.45" customHeight="1" x14ac:dyDescent="0.2"/>
  <cols>
    <col min="1" max="1" width="2.125" style="77" customWidth="1"/>
    <col min="2" max="2" width="3.875" style="77" customWidth="1"/>
    <col min="3" max="3" width="5" style="77" customWidth="1"/>
    <col min="4" max="4" width="5" style="75" customWidth="1"/>
    <col min="5" max="5" width="5.25" style="75" customWidth="1"/>
    <col min="6" max="9" width="5" style="75" customWidth="1"/>
    <col min="10" max="10" width="5" style="95" customWidth="1"/>
    <col min="11" max="11" width="5" style="31" customWidth="1"/>
    <col min="12" max="12" width="5.625" style="93" customWidth="1"/>
    <col min="13" max="13" width="5" style="96" customWidth="1"/>
    <col min="14" max="14" width="5" style="94" customWidth="1"/>
    <col min="15" max="15" width="5" style="75" customWidth="1"/>
    <col min="16" max="16" width="5.625" style="4" customWidth="1"/>
    <col min="17" max="17" width="7" style="1" customWidth="1"/>
    <col min="18" max="18" width="2.625" style="77" customWidth="1"/>
    <col min="19" max="19" width="2.375" style="1" customWidth="1"/>
    <col min="20" max="20" width="6.875" style="77" hidden="1" customWidth="1"/>
    <col min="21" max="21" width="3.25" style="383" hidden="1" customWidth="1"/>
    <col min="22" max="22" width="6.125" style="77" hidden="1" customWidth="1"/>
    <col min="23" max="23" width="3.375" style="77" hidden="1" customWidth="1"/>
    <col min="24" max="24" width="5.125" style="77" hidden="1" customWidth="1"/>
    <col min="25" max="25" width="9" style="1" hidden="1" customWidth="1"/>
    <col min="26" max="26" width="0" style="1" hidden="1" customWidth="1"/>
    <col min="27" max="16384" width="9" style="77"/>
  </cols>
  <sheetData>
    <row r="1" spans="1:26" s="86" customFormat="1" ht="14.45" customHeight="1" thickTop="1" thickBot="1" x14ac:dyDescent="0.25">
      <c r="A1" s="184"/>
      <c r="B1" s="185"/>
      <c r="C1" s="185"/>
      <c r="D1" s="185"/>
      <c r="E1" s="185"/>
      <c r="F1" s="185"/>
      <c r="G1" s="185"/>
      <c r="H1" s="412" t="s">
        <v>74</v>
      </c>
      <c r="I1" s="412"/>
      <c r="J1" s="412"/>
      <c r="K1" s="413"/>
      <c r="L1" s="405" t="s">
        <v>13</v>
      </c>
      <c r="M1" s="406"/>
      <c r="N1" s="185"/>
      <c r="O1" s="185"/>
      <c r="P1" s="330"/>
      <c r="Q1" s="330"/>
      <c r="R1" s="185"/>
      <c r="S1" s="186"/>
      <c r="T1" s="371" t="s">
        <v>13</v>
      </c>
      <c r="U1" s="372"/>
      <c r="V1" s="373"/>
      <c r="W1" s="374">
        <f>IF($E$12=0,$W$6,(IF($N$13=$V$4,$W$4,(IF($N$13=$V$5,$W$5,(IF($E$12=$V$6,$W$6,(IF($E$12=$V$8,$W$6,(IF($E$12=$V$7,$W$6,(IF($E$12=$V$9,$W$6,)))))))))))))</f>
        <v>0.23</v>
      </c>
      <c r="Y1" s="109"/>
      <c r="Z1" s="109"/>
    </row>
    <row r="2" spans="1:26" s="9" customFormat="1" ht="14.45" customHeight="1" thickTop="1" x14ac:dyDescent="0.2">
      <c r="A2" s="420" t="str">
        <f>'T1'!$C$25</f>
        <v>MOBILIÁRIO</v>
      </c>
      <c r="B2" s="421"/>
      <c r="C2" s="421"/>
      <c r="D2" s="421"/>
      <c r="E2" s="421"/>
      <c r="F2" s="421"/>
      <c r="G2" s="421"/>
      <c r="H2" s="421"/>
      <c r="I2" s="421"/>
      <c r="J2" s="421"/>
      <c r="K2" s="421"/>
      <c r="L2" s="421"/>
      <c r="M2" s="421"/>
      <c r="N2" s="421"/>
      <c r="O2" s="421"/>
      <c r="P2" s="421"/>
      <c r="Q2" s="421"/>
      <c r="R2" s="421"/>
      <c r="S2" s="422"/>
      <c r="T2" s="371" t="s">
        <v>18</v>
      </c>
      <c r="U2" s="375">
        <v>1</v>
      </c>
      <c r="V2" s="376">
        <f>IF($E$12=$V$6,$V$4,(IF($E$12=$V$7,$V$4,(IF($E$12=$V$8,$V$4,(IF($E$12=$V$9,$V$4,)))))))</f>
        <v>0</v>
      </c>
      <c r="W2" s="377"/>
      <c r="X2" s="77"/>
      <c r="Y2" s="1"/>
      <c r="Z2" s="1"/>
    </row>
    <row r="3" spans="1:26" s="9" customFormat="1" ht="14.45" customHeight="1" x14ac:dyDescent="0.2">
      <c r="A3" s="420"/>
      <c r="B3" s="421"/>
      <c r="C3" s="421"/>
      <c r="D3" s="421"/>
      <c r="E3" s="421"/>
      <c r="F3" s="421"/>
      <c r="G3" s="421"/>
      <c r="H3" s="421"/>
      <c r="I3" s="421"/>
      <c r="J3" s="421"/>
      <c r="K3" s="421"/>
      <c r="L3" s="421"/>
      <c r="M3" s="421"/>
      <c r="N3" s="421"/>
      <c r="O3" s="421"/>
      <c r="P3" s="421"/>
      <c r="Q3" s="421"/>
      <c r="R3" s="421"/>
      <c r="S3" s="422"/>
      <c r="T3" s="371" t="s">
        <v>14</v>
      </c>
      <c r="U3" s="375">
        <v>2</v>
      </c>
      <c r="V3" s="378">
        <f>IF($E$12=$V$6,$V$5,(IF($E$12=$V$7,$V$5,(IF($E$12=$V$8,$V$5,(IF($E$12=$V$9,$V$5,)))))))</f>
        <v>0</v>
      </c>
      <c r="W3" s="379"/>
      <c r="X3" s="77"/>
      <c r="Y3" s="1"/>
      <c r="Z3" s="1"/>
    </row>
    <row r="4" spans="1:26" s="80" customFormat="1" ht="14.45" customHeight="1" x14ac:dyDescent="0.2">
      <c r="A4" s="408" t="str">
        <f>'T1'!$C$20</f>
        <v>Prazo de Inscrição:</v>
      </c>
      <c r="B4" s="409"/>
      <c r="C4" s="409"/>
      <c r="D4" s="409"/>
      <c r="E4" s="409"/>
      <c r="F4" s="409"/>
      <c r="G4" s="409"/>
      <c r="H4" s="409"/>
      <c r="I4" s="409"/>
      <c r="J4" s="409"/>
      <c r="K4" s="407">
        <f>'T1'!$C$8</f>
        <v>45597</v>
      </c>
      <c r="L4" s="407"/>
      <c r="M4" s="58"/>
      <c r="N4" s="58"/>
      <c r="O4" s="58"/>
      <c r="P4" s="58"/>
      <c r="Q4" s="58"/>
      <c r="R4" s="58"/>
      <c r="S4" s="187"/>
      <c r="T4" s="380" t="s">
        <v>56</v>
      </c>
      <c r="U4" s="375">
        <v>3</v>
      </c>
      <c r="V4" s="381" t="s">
        <v>269</v>
      </c>
      <c r="W4" s="382">
        <v>0.16</v>
      </c>
      <c r="X4" s="383"/>
      <c r="Y4" s="110"/>
      <c r="Z4" s="110"/>
    </row>
    <row r="5" spans="1:26" s="80" customFormat="1" ht="14.45" customHeight="1" thickBot="1" x14ac:dyDescent="0.25">
      <c r="A5" s="410" t="str">
        <f>'T1'!$A$17</f>
        <v>21 a 23 de Novembro 2024</v>
      </c>
      <c r="B5" s="411"/>
      <c r="C5" s="411"/>
      <c r="D5" s="411"/>
      <c r="E5" s="411"/>
      <c r="F5" s="411"/>
      <c r="G5" s="411"/>
      <c r="H5" s="411"/>
      <c r="I5" s="411"/>
      <c r="J5" s="411"/>
      <c r="K5" s="411"/>
      <c r="L5" s="411"/>
      <c r="M5" s="411"/>
      <c r="N5" s="411"/>
      <c r="O5" s="411"/>
      <c r="P5" s="411"/>
      <c r="Q5" s="411"/>
      <c r="R5" s="411"/>
      <c r="S5" s="188"/>
      <c r="T5" s="383"/>
      <c r="U5" s="375">
        <v>4</v>
      </c>
      <c r="V5" s="381" t="s">
        <v>270</v>
      </c>
      <c r="W5" s="382">
        <v>0.22</v>
      </c>
      <c r="X5" s="383"/>
      <c r="Y5" s="110"/>
      <c r="Z5" s="110"/>
    </row>
    <row r="6" spans="1:26" s="80" customFormat="1" ht="14.45" customHeight="1" x14ac:dyDescent="0.2">
      <c r="A6" s="425" t="str">
        <f>'T2'!$A$3</f>
        <v>Requisições durante a Montagem e Realização tem um AGRAVAMENTO de 30% e está sujeita à disponibilidade do produto</v>
      </c>
      <c r="B6" s="426"/>
      <c r="C6" s="426"/>
      <c r="D6" s="426"/>
      <c r="E6" s="426"/>
      <c r="F6" s="426"/>
      <c r="G6" s="426"/>
      <c r="H6" s="426"/>
      <c r="I6" s="426"/>
      <c r="J6" s="426"/>
      <c r="K6" s="426"/>
      <c r="L6" s="426"/>
      <c r="M6" s="426"/>
      <c r="N6" s="426"/>
      <c r="O6" s="426"/>
      <c r="P6" s="426"/>
      <c r="Q6" s="426"/>
      <c r="R6" s="426"/>
      <c r="S6" s="427"/>
      <c r="T6" s="383"/>
      <c r="U6" s="375">
        <v>5</v>
      </c>
      <c r="V6" s="384" t="s">
        <v>275</v>
      </c>
      <c r="W6" s="385">
        <v>0.23</v>
      </c>
      <c r="X6" s="383"/>
      <c r="Y6" s="110"/>
      <c r="Z6" s="110"/>
    </row>
    <row r="7" spans="1:26" s="80" customFormat="1" ht="14.45" customHeight="1" x14ac:dyDescent="0.2">
      <c r="A7" s="189"/>
      <c r="B7" s="129"/>
      <c r="C7" s="423" t="str">
        <f>'T2'!$A$8</f>
        <v>A desistência de serviços solicitados só poderá ser feita até ao 4º dia antes do período de montagem, a partir desta data 
não haverá lugar à devolução do valor pago.</v>
      </c>
      <c r="D7" s="423"/>
      <c r="E7" s="423"/>
      <c r="F7" s="423"/>
      <c r="G7" s="423"/>
      <c r="H7" s="423"/>
      <c r="I7" s="423"/>
      <c r="J7" s="423"/>
      <c r="K7" s="423"/>
      <c r="L7" s="423"/>
      <c r="M7" s="423"/>
      <c r="N7" s="423"/>
      <c r="O7" s="423"/>
      <c r="P7" s="423"/>
      <c r="Q7" s="423"/>
      <c r="R7" s="129"/>
      <c r="S7" s="190"/>
      <c r="T7" s="383"/>
      <c r="U7" s="375">
        <v>6</v>
      </c>
      <c r="V7" s="381" t="s">
        <v>276</v>
      </c>
      <c r="W7" s="377"/>
      <c r="X7" s="383"/>
      <c r="Y7" s="110"/>
      <c r="Z7" s="110"/>
    </row>
    <row r="8" spans="1:26" s="9" customFormat="1" ht="14.45" customHeight="1" thickBot="1" x14ac:dyDescent="0.25">
      <c r="A8" s="191"/>
      <c r="B8" s="183"/>
      <c r="C8" s="424"/>
      <c r="D8" s="424"/>
      <c r="E8" s="424"/>
      <c r="F8" s="424"/>
      <c r="G8" s="424"/>
      <c r="H8" s="424"/>
      <c r="I8" s="424"/>
      <c r="J8" s="424"/>
      <c r="K8" s="424"/>
      <c r="L8" s="424"/>
      <c r="M8" s="424"/>
      <c r="N8" s="424"/>
      <c r="O8" s="424"/>
      <c r="P8" s="424"/>
      <c r="Q8" s="424"/>
      <c r="R8" s="183"/>
      <c r="S8" s="192"/>
      <c r="T8" s="77"/>
      <c r="U8" s="375">
        <v>7</v>
      </c>
      <c r="V8" s="381" t="s">
        <v>277</v>
      </c>
      <c r="W8" s="377"/>
      <c r="X8" s="77"/>
      <c r="Y8" s="1"/>
      <c r="Z8" s="1"/>
    </row>
    <row r="9" spans="1:26" s="9" customFormat="1" ht="12" x14ac:dyDescent="0.2">
      <c r="A9" s="193"/>
      <c r="B9" s="24"/>
      <c r="C9" s="24"/>
      <c r="D9" s="24"/>
      <c r="E9" s="24"/>
      <c r="I9" s="5" t="s">
        <v>7</v>
      </c>
      <c r="J9" s="6" t="str">
        <f>'T1'!$C$30</f>
        <v>Campos Obrigatórios</v>
      </c>
      <c r="K9" s="26"/>
      <c r="L9" s="33"/>
      <c r="M9" s="24"/>
      <c r="N9" s="24"/>
      <c r="O9" s="24"/>
      <c r="P9" s="24"/>
      <c r="Q9" s="24"/>
      <c r="S9" s="194"/>
      <c r="T9" s="77"/>
      <c r="U9" s="375">
        <v>8</v>
      </c>
      <c r="V9" s="386" t="s">
        <v>278</v>
      </c>
      <c r="W9" s="379"/>
      <c r="X9" s="77"/>
      <c r="Y9" s="1"/>
      <c r="Z9" s="1"/>
    </row>
    <row r="10" spans="1:26" s="9" customFormat="1" ht="12" x14ac:dyDescent="0.2">
      <c r="A10" s="195"/>
      <c r="B10" s="206" t="s">
        <v>7</v>
      </c>
      <c r="C10" s="415" t="str">
        <f>'T1'!$C$35</f>
        <v>Nº Contribuinte:</v>
      </c>
      <c r="D10" s="415"/>
      <c r="F10" s="416"/>
      <c r="G10" s="416"/>
      <c r="H10" s="416"/>
      <c r="I10" s="416"/>
      <c r="J10" s="416"/>
      <c r="K10" s="87"/>
      <c r="L10" s="88"/>
      <c r="N10" s="21"/>
      <c r="O10" s="21"/>
      <c r="P10" s="21"/>
      <c r="Q10" s="21"/>
      <c r="S10" s="194"/>
      <c r="T10" s="77"/>
      <c r="U10" s="375">
        <v>9</v>
      </c>
      <c r="V10" s="77"/>
      <c r="W10" s="77"/>
      <c r="X10" s="77"/>
      <c r="Y10" s="1"/>
      <c r="Z10" s="1"/>
    </row>
    <row r="11" spans="1:26" s="9" customFormat="1" ht="12" x14ac:dyDescent="0.2">
      <c r="A11" s="195"/>
      <c r="B11" s="206" t="s">
        <v>7</v>
      </c>
      <c r="C11" s="43" t="str">
        <f>'T1'!$K$46</f>
        <v>Nome da Empresa Expositora:</v>
      </c>
      <c r="G11" s="428"/>
      <c r="H11" s="428"/>
      <c r="I11" s="428"/>
      <c r="J11" s="428"/>
      <c r="K11" s="428"/>
      <c r="L11" s="428"/>
      <c r="M11" s="428"/>
      <c r="N11" s="428"/>
      <c r="O11" s="428"/>
      <c r="P11" s="428"/>
      <c r="Q11" s="428"/>
      <c r="R11" s="428"/>
      <c r="S11" s="194"/>
      <c r="T11" s="77"/>
      <c r="U11" s="375">
        <v>10</v>
      </c>
      <c r="V11" s="77"/>
      <c r="W11" s="387"/>
      <c r="X11" s="77"/>
      <c r="Y11" s="1"/>
      <c r="Z11" s="1"/>
    </row>
    <row r="12" spans="1:26" s="9" customFormat="1" ht="12" x14ac:dyDescent="0.2">
      <c r="A12" s="195"/>
      <c r="B12" s="206" t="s">
        <v>7</v>
      </c>
      <c r="C12" s="43" t="str">
        <f>'T1'!$A$62</f>
        <v>Pais:</v>
      </c>
      <c r="E12" s="429"/>
      <c r="F12" s="429"/>
      <c r="G12" s="429"/>
      <c r="H12" s="429"/>
      <c r="I12" s="8"/>
      <c r="J12" s="8"/>
      <c r="K12" s="8"/>
      <c r="L12" s="8"/>
      <c r="M12" s="8"/>
      <c r="N12" s="8"/>
      <c r="O12" s="8"/>
      <c r="P12" s="331"/>
      <c r="Q12" s="331"/>
      <c r="R12" s="8"/>
      <c r="S12" s="194"/>
      <c r="T12" s="77"/>
      <c r="U12" s="375">
        <v>11</v>
      </c>
      <c r="V12" s="77"/>
      <c r="W12" s="388" t="s">
        <v>5</v>
      </c>
      <c r="X12" s="77"/>
      <c r="Y12" s="1"/>
      <c r="Z12" s="1"/>
    </row>
    <row r="13" spans="1:26" s="9" customFormat="1" ht="12.75" thickBot="1" x14ac:dyDescent="0.25">
      <c r="A13" s="195"/>
      <c r="B13" s="20"/>
      <c r="C13" s="419" t="str">
        <f>'T2'!$A$13</f>
        <v xml:space="preserve">Se for uma REGIÃO AUTÓNOMA, indique qual:    (Aplica-se apenas às Empresas Portuguesas)   </v>
      </c>
      <c r="D13" s="419"/>
      <c r="E13" s="419"/>
      <c r="F13" s="419"/>
      <c r="G13" s="419"/>
      <c r="H13" s="419"/>
      <c r="I13" s="419"/>
      <c r="J13" s="419"/>
      <c r="K13" s="419"/>
      <c r="L13" s="419"/>
      <c r="M13" s="419"/>
      <c r="N13" s="430"/>
      <c r="O13" s="431"/>
      <c r="P13" s="1"/>
      <c r="Q13" s="331"/>
      <c r="R13" s="8"/>
      <c r="S13" s="194"/>
      <c r="T13" s="77"/>
      <c r="U13" s="375">
        <v>12</v>
      </c>
      <c r="V13" s="77"/>
      <c r="W13" s="77"/>
      <c r="X13" s="77"/>
      <c r="Y13" s="1"/>
      <c r="Z13" s="1"/>
    </row>
    <row r="14" spans="1:26" s="9" customFormat="1" ht="12.75" thickBot="1" x14ac:dyDescent="0.25">
      <c r="A14" s="196"/>
      <c r="B14" s="316"/>
      <c r="C14" s="144"/>
      <c r="D14" s="54"/>
      <c r="E14" s="54"/>
      <c r="F14" s="54"/>
      <c r="G14" s="54"/>
      <c r="H14" s="54"/>
      <c r="I14" s="54"/>
      <c r="J14" s="54"/>
      <c r="K14" s="317"/>
      <c r="L14" s="318"/>
      <c r="M14" s="54"/>
      <c r="N14" s="54"/>
      <c r="O14" s="54"/>
      <c r="P14" s="143"/>
      <c r="Q14" s="143"/>
      <c r="R14" s="55"/>
      <c r="S14" s="197"/>
      <c r="T14" s="77"/>
      <c r="U14" s="375">
        <v>13</v>
      </c>
      <c r="V14" s="77"/>
      <c r="W14" s="77"/>
      <c r="X14" s="77"/>
      <c r="Y14" s="1"/>
      <c r="Z14" s="1"/>
    </row>
    <row r="15" spans="1:26" s="9" customFormat="1" ht="14.45" customHeight="1" x14ac:dyDescent="0.2">
      <c r="A15" s="195"/>
      <c r="C15" s="43"/>
      <c r="D15" s="8"/>
      <c r="E15" s="8"/>
      <c r="F15" s="8"/>
      <c r="G15" s="8"/>
      <c r="H15" s="8"/>
      <c r="I15" s="8"/>
      <c r="J15" s="8"/>
      <c r="K15" s="315"/>
      <c r="L15" s="34"/>
      <c r="M15" s="8"/>
      <c r="N15" s="8"/>
      <c r="O15" s="8"/>
      <c r="P15" s="1"/>
      <c r="Q15" s="1"/>
      <c r="S15" s="194"/>
      <c r="T15" s="77"/>
      <c r="U15" s="375">
        <v>14</v>
      </c>
      <c r="V15" s="77"/>
      <c r="W15" s="77"/>
      <c r="X15" s="77"/>
      <c r="Y15" s="1"/>
      <c r="Z15" s="1"/>
    </row>
    <row r="16" spans="1:26" s="9" customFormat="1" ht="14.45" customHeight="1" x14ac:dyDescent="0.2">
      <c r="A16" s="195"/>
      <c r="B16" s="327" t="s">
        <v>222</v>
      </c>
      <c r="C16" s="208" t="str">
        <f>'T2'!$A$18</f>
        <v xml:space="preserve">Todo o material é fornecido em regime de aluguer durante o período de realização do Certame e são entregues na última tarde de montagem. </v>
      </c>
      <c r="D16" s="208"/>
      <c r="E16" s="208"/>
      <c r="F16" s="208"/>
      <c r="G16" s="208"/>
      <c r="H16" s="208"/>
      <c r="I16" s="208"/>
      <c r="J16" s="208"/>
      <c r="K16" s="208"/>
      <c r="L16" s="208"/>
      <c r="M16" s="208"/>
      <c r="N16" s="208"/>
      <c r="O16" s="208"/>
      <c r="P16" s="208"/>
      <c r="Q16" s="208"/>
      <c r="S16" s="194"/>
      <c r="T16" s="77"/>
      <c r="U16" s="375">
        <v>15</v>
      </c>
      <c r="V16" s="77"/>
      <c r="W16" s="77"/>
      <c r="X16" s="77"/>
      <c r="Y16" s="1"/>
      <c r="Z16" s="1"/>
    </row>
    <row r="17" spans="1:26" s="9" customFormat="1" ht="14.45" customHeight="1" x14ac:dyDescent="0.2">
      <c r="A17" s="195"/>
      <c r="D17" s="43"/>
      <c r="E17" s="43"/>
      <c r="F17" s="43"/>
      <c r="G17" s="43"/>
      <c r="H17" s="43"/>
      <c r="I17" s="43"/>
      <c r="J17" s="14"/>
      <c r="K17" s="27"/>
      <c r="L17" s="34"/>
      <c r="N17" s="10" t="str">
        <f>'T1'!$C$45</f>
        <v>Quant.</v>
      </c>
      <c r="P17" s="42" t="s">
        <v>8</v>
      </c>
      <c r="Q17" s="11" t="str">
        <f>'T1'!$C$40</f>
        <v>Valor</v>
      </c>
      <c r="S17" s="194"/>
      <c r="T17" s="77"/>
      <c r="U17" s="375">
        <v>16</v>
      </c>
      <c r="V17" s="77"/>
      <c r="W17" s="77"/>
      <c r="X17" s="77"/>
      <c r="Y17" s="1"/>
      <c r="Z17" s="1"/>
    </row>
    <row r="18" spans="1:26" s="9" customFormat="1" ht="14.45" customHeight="1" x14ac:dyDescent="0.2">
      <c r="A18" s="195"/>
      <c r="B18" s="214"/>
      <c r="C18" s="215"/>
      <c r="D18" s="216"/>
      <c r="E18" s="216"/>
      <c r="F18" s="216"/>
      <c r="G18" s="216"/>
      <c r="H18" s="216"/>
      <c r="I18" s="216"/>
      <c r="J18" s="217"/>
      <c r="K18" s="218"/>
      <c r="L18" s="219"/>
      <c r="M18" s="217"/>
      <c r="N18" s="220"/>
      <c r="O18" s="221"/>
      <c r="P18" s="332"/>
      <c r="Q18" s="243"/>
      <c r="R18" s="222"/>
      <c r="S18" s="194"/>
      <c r="T18" s="77"/>
      <c r="U18" s="375">
        <v>17</v>
      </c>
      <c r="V18" s="77"/>
      <c r="W18" s="77"/>
      <c r="X18" s="77"/>
      <c r="Y18" s="1"/>
      <c r="Z18" s="1"/>
    </row>
    <row r="19" spans="1:26" s="9" customFormat="1" ht="12.75" thickBot="1" x14ac:dyDescent="0.25">
      <c r="A19" s="195"/>
      <c r="B19" s="223"/>
      <c r="E19" s="43" t="str">
        <f>'T1'!$G$56</f>
        <v>Banco alto branco</v>
      </c>
      <c r="G19" s="43"/>
      <c r="I19" s="4" t="s">
        <v>325</v>
      </c>
      <c r="J19" s="159"/>
      <c r="K19" s="159"/>
      <c r="L19" s="83"/>
      <c r="M19" s="160">
        <v>411363</v>
      </c>
      <c r="N19" s="123"/>
      <c r="O19" s="48" t="str">
        <f>'T1'!$A$22</f>
        <v>unid.</v>
      </c>
      <c r="P19" s="12">
        <v>16.940000000000001</v>
      </c>
      <c r="Q19" s="2">
        <f>SUM(P19*N19)</f>
        <v>0</v>
      </c>
      <c r="R19" s="224"/>
      <c r="S19" s="194"/>
      <c r="T19" s="77"/>
      <c r="U19" s="383"/>
      <c r="V19" s="77"/>
      <c r="W19" s="77"/>
      <c r="X19" s="77"/>
      <c r="Y19" s="1"/>
      <c r="Z19" s="1"/>
    </row>
    <row r="20" spans="1:26" s="9" customFormat="1" ht="14.45" customHeight="1" x14ac:dyDescent="0.2">
      <c r="A20" s="195"/>
      <c r="B20" s="223"/>
      <c r="D20" s="43"/>
      <c r="M20" s="90"/>
      <c r="P20" s="1"/>
      <c r="Q20" s="2"/>
      <c r="R20" s="224"/>
      <c r="S20" s="194"/>
      <c r="T20" s="77"/>
      <c r="U20" s="383"/>
      <c r="V20" s="77"/>
      <c r="W20" s="77"/>
      <c r="X20" s="77"/>
      <c r="Y20" s="1"/>
      <c r="Z20" s="1"/>
    </row>
    <row r="21" spans="1:26" s="9" customFormat="1" ht="14.45" customHeight="1" x14ac:dyDescent="0.2">
      <c r="A21" s="195"/>
      <c r="B21" s="225"/>
      <c r="C21" s="226"/>
      <c r="D21" s="226"/>
      <c r="E21" s="227" t="s">
        <v>326</v>
      </c>
      <c r="F21" s="226"/>
      <c r="G21" s="228"/>
      <c r="H21" s="228"/>
      <c r="I21" s="228"/>
      <c r="J21" s="228"/>
      <c r="K21" s="229"/>
      <c r="L21" s="230"/>
      <c r="M21" s="231"/>
      <c r="N21" s="232"/>
      <c r="O21" s="233"/>
      <c r="P21" s="270"/>
      <c r="Q21" s="248"/>
      <c r="R21" s="235"/>
      <c r="S21" s="194"/>
      <c r="T21" s="77"/>
      <c r="U21" s="383"/>
      <c r="V21" s="77"/>
      <c r="W21" s="77"/>
      <c r="X21" s="77"/>
      <c r="Y21" s="1"/>
      <c r="Z21" s="1"/>
    </row>
    <row r="22" spans="1:26" s="9" customFormat="1" ht="14.45" customHeight="1" x14ac:dyDescent="0.2">
      <c r="A22" s="195"/>
      <c r="B22" s="214"/>
      <c r="C22" s="215"/>
      <c r="D22" s="216"/>
      <c r="E22" s="216"/>
      <c r="F22" s="216"/>
      <c r="G22" s="216"/>
      <c r="H22" s="216"/>
      <c r="I22" s="216"/>
      <c r="J22" s="217"/>
      <c r="K22" s="218"/>
      <c r="L22" s="219"/>
      <c r="M22" s="236"/>
      <c r="N22" s="220"/>
      <c r="O22" s="221"/>
      <c r="P22" s="332"/>
      <c r="Q22" s="243"/>
      <c r="R22" s="222"/>
      <c r="S22" s="194"/>
      <c r="T22" s="77"/>
      <c r="U22" s="383"/>
      <c r="V22" s="77"/>
      <c r="W22" s="77"/>
      <c r="X22" s="77"/>
      <c r="Y22" s="1"/>
      <c r="Z22" s="1"/>
    </row>
    <row r="23" spans="1:26" s="9" customFormat="1" ht="12.75" thickBot="1" x14ac:dyDescent="0.25">
      <c r="A23" s="195"/>
      <c r="B23" s="223"/>
      <c r="E23" s="4" t="str">
        <f>'T1'!$I$11</f>
        <v>Cadeira em PVC branca e pés cinza</v>
      </c>
      <c r="G23" s="4"/>
      <c r="H23" s="4"/>
      <c r="I23" s="4"/>
      <c r="L23" s="19"/>
      <c r="M23" s="213">
        <v>407912</v>
      </c>
      <c r="N23" s="123"/>
      <c r="O23" s="48" t="str">
        <f>'T1'!$A$22</f>
        <v>unid.</v>
      </c>
      <c r="P23" s="12">
        <v>7.9</v>
      </c>
      <c r="Q23" s="2">
        <f>SUM(P23*N23)</f>
        <v>0</v>
      </c>
      <c r="R23" s="224"/>
      <c r="S23" s="194"/>
      <c r="T23" s="77"/>
      <c r="U23" s="383"/>
      <c r="V23" s="77"/>
      <c r="W23" s="77"/>
      <c r="X23" s="77"/>
      <c r="Y23" s="1"/>
      <c r="Z23" s="1"/>
    </row>
    <row r="24" spans="1:26" s="9" customFormat="1" ht="14.45" customHeight="1" x14ac:dyDescent="0.2">
      <c r="A24" s="195"/>
      <c r="B24" s="223"/>
      <c r="D24" s="4"/>
      <c r="E24" s="4"/>
      <c r="G24" s="4"/>
      <c r="H24" s="4"/>
      <c r="I24" s="4"/>
      <c r="L24" s="19"/>
      <c r="M24" s="65"/>
      <c r="N24" s="8"/>
      <c r="O24" s="48"/>
      <c r="P24" s="12"/>
      <c r="Q24" s="2"/>
      <c r="R24" s="224"/>
      <c r="S24" s="194"/>
      <c r="T24" s="77"/>
      <c r="U24" s="383"/>
      <c r="V24" s="77"/>
      <c r="W24" s="77"/>
      <c r="X24" s="77"/>
      <c r="Y24" s="1"/>
      <c r="Z24" s="1"/>
    </row>
    <row r="25" spans="1:26" s="9" customFormat="1" ht="14.45" customHeight="1" x14ac:dyDescent="0.2">
      <c r="A25" s="195"/>
      <c r="B25" s="225"/>
      <c r="C25" s="226"/>
      <c r="D25" s="226"/>
      <c r="E25" s="227" t="s">
        <v>281</v>
      </c>
      <c r="F25" s="237"/>
      <c r="G25" s="237"/>
      <c r="H25" s="237"/>
      <c r="I25" s="237"/>
      <c r="J25" s="237"/>
      <c r="K25" s="229"/>
      <c r="L25" s="230"/>
      <c r="M25" s="231"/>
      <c r="N25" s="232"/>
      <c r="O25" s="233"/>
      <c r="P25" s="270"/>
      <c r="Q25" s="248"/>
      <c r="R25" s="235"/>
      <c r="S25" s="194"/>
      <c r="T25" s="77"/>
      <c r="U25" s="383"/>
      <c r="V25" s="77"/>
      <c r="W25" s="77"/>
      <c r="X25" s="77"/>
      <c r="Y25" s="1"/>
      <c r="Z25" s="1"/>
    </row>
    <row r="26" spans="1:26" s="9" customFormat="1" ht="14.45" customHeight="1" x14ac:dyDescent="0.2">
      <c r="A26" s="195"/>
      <c r="B26" s="214"/>
      <c r="C26" s="215"/>
      <c r="D26" s="216"/>
      <c r="E26" s="216"/>
      <c r="F26" s="216"/>
      <c r="G26" s="216"/>
      <c r="H26" s="216"/>
      <c r="I26" s="216"/>
      <c r="J26" s="217"/>
      <c r="K26" s="238"/>
      <c r="L26" s="239"/>
      <c r="M26" s="240"/>
      <c r="N26" s="220"/>
      <c r="O26" s="221"/>
      <c r="P26" s="332"/>
      <c r="Q26" s="243"/>
      <c r="R26" s="222"/>
      <c r="S26" s="194"/>
      <c r="T26" s="77"/>
      <c r="U26" s="383"/>
      <c r="V26" s="77"/>
      <c r="W26" s="77"/>
      <c r="X26" s="77"/>
      <c r="Y26" s="1"/>
      <c r="Z26" s="1"/>
    </row>
    <row r="27" spans="1:26" s="9" customFormat="1" ht="14.45" customHeight="1" thickBot="1" x14ac:dyDescent="0.25">
      <c r="A27" s="195"/>
      <c r="B27" s="223"/>
      <c r="E27" s="4" t="str">
        <f>'T1'!$I$16</f>
        <v>Cadeira PVC</v>
      </c>
      <c r="G27" s="4"/>
      <c r="H27" s="43"/>
      <c r="I27" s="43"/>
      <c r="L27" s="19"/>
      <c r="M27" s="213">
        <v>409579</v>
      </c>
      <c r="N27" s="123"/>
      <c r="O27" s="48" t="str">
        <f>'T1'!$A$22</f>
        <v>unid.</v>
      </c>
      <c r="P27" s="12">
        <v>7.5</v>
      </c>
      <c r="Q27" s="2">
        <f>SUM(P27*N27)</f>
        <v>0</v>
      </c>
      <c r="R27" s="224"/>
      <c r="S27" s="194"/>
      <c r="T27" s="77"/>
      <c r="U27" s="383"/>
      <c r="V27" s="77"/>
      <c r="W27" s="77"/>
      <c r="X27" s="77"/>
      <c r="Y27" s="1"/>
      <c r="Z27" s="1"/>
    </row>
    <row r="28" spans="1:26" s="9" customFormat="1" ht="14.45" customHeight="1" thickBot="1" x14ac:dyDescent="0.25">
      <c r="A28" s="195"/>
      <c r="B28" s="223"/>
      <c r="D28" s="4"/>
      <c r="G28" s="116" t="str">
        <f>'T1'!$A$32</f>
        <v>Branco</v>
      </c>
      <c r="H28" s="124"/>
      <c r="J28" s="115" t="str">
        <f>'T1'!$A$27</f>
        <v>Preto</v>
      </c>
      <c r="K28" s="124"/>
      <c r="M28" s="92"/>
      <c r="P28" s="137"/>
      <c r="Q28" s="1"/>
      <c r="R28" s="224"/>
      <c r="S28" s="194"/>
      <c r="T28" s="77"/>
      <c r="U28" s="383"/>
      <c r="V28" s="77"/>
      <c r="W28" s="77"/>
      <c r="X28" s="77"/>
      <c r="Y28" s="1"/>
      <c r="Z28" s="1"/>
    </row>
    <row r="29" spans="1:26" s="9" customFormat="1" ht="14.45" customHeight="1" x14ac:dyDescent="0.2">
      <c r="A29" s="195"/>
      <c r="B29" s="225"/>
      <c r="C29" s="226"/>
      <c r="D29" s="226"/>
      <c r="E29" s="241" t="s">
        <v>196</v>
      </c>
      <c r="F29" s="228"/>
      <c r="G29" s="228"/>
      <c r="H29" s="228"/>
      <c r="I29" s="228"/>
      <c r="J29" s="228"/>
      <c r="K29" s="229"/>
      <c r="L29" s="230"/>
      <c r="M29" s="242"/>
      <c r="N29" s="232"/>
      <c r="O29" s="233"/>
      <c r="P29" s="270"/>
      <c r="Q29" s="248"/>
      <c r="R29" s="235"/>
      <c r="S29" s="194"/>
      <c r="T29" s="77"/>
      <c r="U29" s="383"/>
      <c r="V29" s="77"/>
      <c r="W29" s="77"/>
      <c r="X29" s="77"/>
      <c r="Y29" s="1"/>
      <c r="Z29" s="1"/>
    </row>
    <row r="30" spans="1:26" s="9" customFormat="1" ht="14.45" customHeight="1" x14ac:dyDescent="0.2">
      <c r="A30" s="195"/>
      <c r="B30" s="214"/>
      <c r="C30" s="215"/>
      <c r="D30" s="243"/>
      <c r="E30" s="215"/>
      <c r="F30" s="215"/>
      <c r="G30" s="243"/>
      <c r="H30" s="243"/>
      <c r="I30" s="243"/>
      <c r="J30" s="243"/>
      <c r="K30" s="244"/>
      <c r="L30" s="245"/>
      <c r="M30" s="246"/>
      <c r="N30" s="215"/>
      <c r="O30" s="215"/>
      <c r="P30" s="332"/>
      <c r="Q30" s="243"/>
      <c r="R30" s="222"/>
      <c r="S30" s="194"/>
      <c r="T30" s="77"/>
      <c r="U30" s="383"/>
      <c r="V30" s="77"/>
      <c r="W30" s="77"/>
      <c r="X30" s="77"/>
      <c r="Y30" s="1"/>
      <c r="Z30" s="1"/>
    </row>
    <row r="31" spans="1:26" s="9" customFormat="1" ht="12.75" thickBot="1" x14ac:dyDescent="0.25">
      <c r="A31" s="195"/>
      <c r="B31" s="223"/>
      <c r="E31" s="1" t="str">
        <f>'T1'!$I$21</f>
        <v>Cadeira branca em PVC redonda</v>
      </c>
      <c r="H31" s="4"/>
      <c r="I31" s="43"/>
      <c r="J31" s="43"/>
      <c r="L31" s="88"/>
      <c r="M31" s="111">
        <v>410328</v>
      </c>
      <c r="N31" s="123"/>
      <c r="O31" s="48" t="str">
        <f>'T1'!$A$22</f>
        <v>unid.</v>
      </c>
      <c r="P31" s="12">
        <v>20.57</v>
      </c>
      <c r="Q31" s="2">
        <f>SUM(P31*N31)</f>
        <v>0</v>
      </c>
      <c r="R31" s="224"/>
      <c r="S31" s="194"/>
      <c r="T31" s="77"/>
      <c r="U31" s="383"/>
      <c r="V31" s="77"/>
      <c r="W31" s="77"/>
      <c r="X31" s="77"/>
      <c r="Y31" s="1"/>
      <c r="Z31" s="1"/>
    </row>
    <row r="32" spans="1:26" s="9" customFormat="1" ht="14.45" customHeight="1" x14ac:dyDescent="0.2">
      <c r="A32" s="195"/>
      <c r="B32" s="223"/>
      <c r="E32" s="1"/>
      <c r="H32" s="4"/>
      <c r="I32" s="43"/>
      <c r="J32" s="43"/>
      <c r="L32" s="88"/>
      <c r="M32" s="71"/>
      <c r="N32" s="145"/>
      <c r="O32" s="48"/>
      <c r="P32" s="12"/>
      <c r="Q32" s="2"/>
      <c r="R32" s="224"/>
      <c r="S32" s="194"/>
      <c r="T32" s="77"/>
      <c r="U32" s="383"/>
      <c r="V32" s="77"/>
      <c r="W32" s="77"/>
      <c r="X32" s="77"/>
      <c r="Y32" s="1"/>
      <c r="Z32" s="1"/>
    </row>
    <row r="33" spans="1:26" s="9" customFormat="1" ht="14.45" customHeight="1" x14ac:dyDescent="0.2">
      <c r="A33" s="195"/>
      <c r="B33" s="225"/>
      <c r="C33" s="226"/>
      <c r="D33" s="226"/>
      <c r="E33" s="247" t="s">
        <v>197</v>
      </c>
      <c r="F33" s="248"/>
      <c r="G33" s="248"/>
      <c r="H33" s="249"/>
      <c r="I33" s="249"/>
      <c r="J33" s="249"/>
      <c r="K33" s="250"/>
      <c r="L33" s="251"/>
      <c r="M33" s="252"/>
      <c r="N33" s="232"/>
      <c r="O33" s="226"/>
      <c r="P33" s="233"/>
      <c r="Q33" s="248"/>
      <c r="R33" s="235"/>
      <c r="S33" s="194"/>
      <c r="T33" s="77"/>
      <c r="U33" s="383"/>
      <c r="V33" s="77"/>
      <c r="W33" s="77"/>
      <c r="X33" s="77"/>
      <c r="Y33" s="1"/>
      <c r="Z33" s="1"/>
    </row>
    <row r="34" spans="1:26" s="9" customFormat="1" ht="14.45" customHeight="1" x14ac:dyDescent="0.2">
      <c r="A34" s="195"/>
      <c r="B34" s="214"/>
      <c r="C34" s="215"/>
      <c r="D34" s="215"/>
      <c r="E34" s="253"/>
      <c r="F34" s="243"/>
      <c r="G34" s="243"/>
      <c r="H34" s="216"/>
      <c r="I34" s="216"/>
      <c r="J34" s="216"/>
      <c r="K34" s="254"/>
      <c r="L34" s="255"/>
      <c r="M34" s="256"/>
      <c r="N34" s="257"/>
      <c r="O34" s="215"/>
      <c r="P34" s="258"/>
      <c r="Q34" s="243"/>
      <c r="R34" s="222"/>
      <c r="S34" s="194"/>
      <c r="T34" s="77"/>
      <c r="U34" s="383"/>
      <c r="V34" s="77"/>
      <c r="W34" s="77"/>
      <c r="X34" s="77"/>
      <c r="Y34" s="1"/>
      <c r="Z34" s="1"/>
    </row>
    <row r="35" spans="1:26" s="9" customFormat="1" ht="12.75" thickBot="1" x14ac:dyDescent="0.25">
      <c r="A35" s="195"/>
      <c r="B35" s="223"/>
      <c r="E35" s="1" t="str">
        <f>'T1'!$K$51</f>
        <v>Cadeira policarbonato</v>
      </c>
      <c r="F35" s="1"/>
      <c r="G35" s="1"/>
      <c r="H35" s="43"/>
      <c r="I35" s="43" t="s">
        <v>386</v>
      </c>
      <c r="J35" s="43"/>
      <c r="K35" s="28"/>
      <c r="L35" s="19"/>
      <c r="M35" s="71">
        <v>412230</v>
      </c>
      <c r="N35" s="123"/>
      <c r="O35" s="48" t="str">
        <f>'T1'!$A$22</f>
        <v>unid.</v>
      </c>
      <c r="P35" s="12">
        <v>9.68</v>
      </c>
      <c r="Q35" s="2">
        <f>SUM(P35*N35)</f>
        <v>0</v>
      </c>
      <c r="R35" s="224"/>
      <c r="S35" s="194"/>
      <c r="T35" s="77"/>
      <c r="U35" s="383"/>
      <c r="V35" s="77"/>
      <c r="W35" s="77"/>
      <c r="X35" s="77"/>
      <c r="Y35" s="1"/>
      <c r="Z35" s="1"/>
    </row>
    <row r="36" spans="1:26" s="9" customFormat="1" ht="14.45" customHeight="1" x14ac:dyDescent="0.2">
      <c r="A36" s="195"/>
      <c r="B36" s="223"/>
      <c r="E36" s="134"/>
      <c r="F36" s="1"/>
      <c r="G36" s="1"/>
      <c r="H36" s="43"/>
      <c r="I36" s="43"/>
      <c r="J36" s="43"/>
      <c r="K36" s="28"/>
      <c r="L36" s="19"/>
      <c r="M36" s="64"/>
      <c r="N36" s="12"/>
      <c r="P36" s="2"/>
      <c r="Q36" s="1"/>
      <c r="R36" s="224"/>
      <c r="S36" s="194"/>
      <c r="T36" s="77"/>
      <c r="U36" s="383"/>
      <c r="V36" s="77"/>
      <c r="W36" s="77"/>
      <c r="X36" s="77"/>
      <c r="Y36" s="1"/>
      <c r="Z36" s="1"/>
    </row>
    <row r="37" spans="1:26" s="9" customFormat="1" ht="14.45" customHeight="1" x14ac:dyDescent="0.2">
      <c r="A37" s="195"/>
      <c r="B37" s="225"/>
      <c r="C37" s="226"/>
      <c r="D37" s="226"/>
      <c r="E37" s="247" t="s">
        <v>381</v>
      </c>
      <c r="F37" s="248"/>
      <c r="G37" s="248"/>
      <c r="H37" s="249"/>
      <c r="I37" s="249"/>
      <c r="J37" s="249"/>
      <c r="K37" s="250"/>
      <c r="L37" s="251"/>
      <c r="M37" s="252"/>
      <c r="N37" s="232"/>
      <c r="O37" s="226"/>
      <c r="P37" s="233"/>
      <c r="Q37" s="248"/>
      <c r="R37" s="235"/>
      <c r="S37" s="194"/>
      <c r="T37" s="77"/>
      <c r="U37" s="383"/>
      <c r="V37" s="77"/>
      <c r="W37" s="77"/>
      <c r="X37" s="77"/>
      <c r="Y37" s="1"/>
      <c r="Z37" s="1"/>
    </row>
    <row r="38" spans="1:26" s="9" customFormat="1" ht="14.45" customHeight="1" x14ac:dyDescent="0.2">
      <c r="A38" s="195"/>
      <c r="B38" s="214"/>
      <c r="C38" s="215"/>
      <c r="D38" s="259"/>
      <c r="E38" s="259"/>
      <c r="F38" s="215"/>
      <c r="G38" s="259"/>
      <c r="H38" s="259"/>
      <c r="I38" s="259"/>
      <c r="J38" s="259"/>
      <c r="K38" s="218"/>
      <c r="L38" s="219"/>
      <c r="M38" s="236"/>
      <c r="N38" s="257"/>
      <c r="O38" s="258"/>
      <c r="P38" s="332"/>
      <c r="Q38" s="243"/>
      <c r="R38" s="222"/>
      <c r="S38" s="194"/>
      <c r="T38" s="77"/>
      <c r="U38" s="383"/>
      <c r="V38" s="77"/>
      <c r="W38" s="77"/>
      <c r="X38" s="77"/>
      <c r="Y38" s="1"/>
      <c r="Z38" s="1"/>
    </row>
    <row r="39" spans="1:26" s="9" customFormat="1" ht="12.75" thickBot="1" x14ac:dyDescent="0.25">
      <c r="A39" s="195"/>
      <c r="B39" s="223"/>
      <c r="E39" s="51" t="str">
        <f>'T1'!$I$1</f>
        <v>Cadeira cinza rebatível com assento em PVC e pés metálicos</v>
      </c>
      <c r="G39" s="37"/>
      <c r="H39" s="37"/>
      <c r="I39" s="37"/>
      <c r="J39" s="37"/>
      <c r="K39" s="29"/>
      <c r="L39" s="35"/>
      <c r="M39" s="111">
        <v>411001</v>
      </c>
      <c r="N39" s="123"/>
      <c r="O39" s="48" t="str">
        <f>'T1'!$A$22</f>
        <v>unid.</v>
      </c>
      <c r="P39" s="12">
        <v>7.5</v>
      </c>
      <c r="Q39" s="2">
        <f>SUM(P39*N39)</f>
        <v>0</v>
      </c>
      <c r="R39" s="224"/>
      <c r="S39" s="194"/>
      <c r="T39" s="77"/>
      <c r="U39" s="389"/>
      <c r="V39" s="77"/>
      <c r="W39" s="77"/>
      <c r="X39" s="77"/>
      <c r="Y39" s="1"/>
      <c r="Z39" s="1"/>
    </row>
    <row r="40" spans="1:26" s="9" customFormat="1" ht="14.45" customHeight="1" x14ac:dyDescent="0.2">
      <c r="A40" s="195"/>
      <c r="B40" s="223"/>
      <c r="D40" s="37"/>
      <c r="E40" s="37"/>
      <c r="G40" s="37"/>
      <c r="H40" s="37"/>
      <c r="I40" s="37"/>
      <c r="J40" s="37"/>
      <c r="K40" s="29"/>
      <c r="L40" s="35"/>
      <c r="M40" s="68"/>
      <c r="N40" s="12"/>
      <c r="O40" s="2"/>
      <c r="P40" s="137"/>
      <c r="Q40" s="1"/>
      <c r="R40" s="224"/>
      <c r="S40" s="194"/>
      <c r="T40" s="77"/>
      <c r="U40" s="389"/>
      <c r="V40" s="77"/>
      <c r="W40" s="77"/>
      <c r="X40" s="77"/>
      <c r="Y40" s="1"/>
      <c r="Z40" s="1"/>
    </row>
    <row r="41" spans="1:26" s="9" customFormat="1" ht="14.45" customHeight="1" x14ac:dyDescent="0.2">
      <c r="A41" s="195"/>
      <c r="B41" s="223"/>
      <c r="E41" s="134" t="s">
        <v>234</v>
      </c>
      <c r="F41" s="43"/>
      <c r="G41" s="43"/>
      <c r="H41" s="43"/>
      <c r="I41" s="43"/>
      <c r="J41" s="14"/>
      <c r="K41" s="27"/>
      <c r="L41" s="34"/>
      <c r="M41" s="67"/>
      <c r="N41" s="15"/>
      <c r="P41" s="137"/>
      <c r="Q41" s="1"/>
      <c r="R41" s="224"/>
      <c r="S41" s="194"/>
      <c r="T41" s="77"/>
      <c r="U41" s="389"/>
      <c r="V41" s="77"/>
      <c r="W41" s="77"/>
      <c r="X41" s="77"/>
      <c r="Y41" s="1"/>
      <c r="Z41" s="1"/>
    </row>
    <row r="42" spans="1:26" s="9" customFormat="1" ht="14.45" customHeight="1" x14ac:dyDescent="0.2">
      <c r="A42" s="195"/>
      <c r="B42" s="214"/>
      <c r="C42" s="215"/>
      <c r="D42" s="216"/>
      <c r="E42" s="216"/>
      <c r="F42" s="216"/>
      <c r="G42" s="216"/>
      <c r="H42" s="216"/>
      <c r="I42" s="216"/>
      <c r="J42" s="217"/>
      <c r="K42" s="218"/>
      <c r="L42" s="219"/>
      <c r="M42" s="240"/>
      <c r="N42" s="220"/>
      <c r="O42" s="221"/>
      <c r="P42" s="332"/>
      <c r="Q42" s="243"/>
      <c r="R42" s="222"/>
      <c r="S42" s="194"/>
      <c r="T42" s="77"/>
      <c r="U42" s="389"/>
      <c r="V42" s="77"/>
      <c r="W42" s="77"/>
      <c r="X42" s="77"/>
      <c r="Y42" s="1"/>
      <c r="Z42" s="1"/>
    </row>
    <row r="43" spans="1:26" s="9" customFormat="1" ht="12.75" thickBot="1" x14ac:dyDescent="0.25">
      <c r="A43" s="195"/>
      <c r="B43" s="223"/>
      <c r="E43" s="4" t="str">
        <f>'T1'!$I$6</f>
        <v>Cadeira  preta rebatível estofada</v>
      </c>
      <c r="G43" s="43"/>
      <c r="H43" s="43"/>
      <c r="I43" s="43"/>
      <c r="L43" s="19"/>
      <c r="M43" s="213">
        <v>412226</v>
      </c>
      <c r="N43" s="123"/>
      <c r="O43" s="48" t="str">
        <f>'T1'!$A$22</f>
        <v>unid.</v>
      </c>
      <c r="P43" s="12">
        <v>3.63</v>
      </c>
      <c r="Q43" s="2">
        <f>SUM(P43*N43)</f>
        <v>0</v>
      </c>
      <c r="R43" s="224"/>
      <c r="S43" s="194"/>
      <c r="T43" s="77"/>
      <c r="U43" s="383"/>
      <c r="V43" s="77"/>
      <c r="W43" s="77"/>
      <c r="X43" s="77"/>
      <c r="Y43" s="1"/>
      <c r="Z43" s="1"/>
    </row>
    <row r="44" spans="1:26" s="9" customFormat="1" ht="14.45" customHeight="1" x14ac:dyDescent="0.2">
      <c r="A44" s="195"/>
      <c r="B44" s="223"/>
      <c r="E44" s="4"/>
      <c r="G44" s="43"/>
      <c r="H44" s="43"/>
      <c r="I44" s="43"/>
      <c r="L44" s="19"/>
      <c r="M44" s="65"/>
      <c r="N44" s="8"/>
      <c r="O44" s="48"/>
      <c r="P44" s="12"/>
      <c r="Q44" s="2"/>
      <c r="R44" s="224"/>
      <c r="S44" s="194"/>
      <c r="T44" s="77"/>
      <c r="U44" s="383"/>
      <c r="V44" s="77"/>
      <c r="W44" s="77"/>
      <c r="X44" s="77"/>
      <c r="Y44" s="1"/>
      <c r="Z44" s="1"/>
    </row>
    <row r="45" spans="1:26" s="9" customFormat="1" ht="14.45" customHeight="1" x14ac:dyDescent="0.2">
      <c r="A45" s="195"/>
      <c r="B45" s="225"/>
      <c r="C45" s="226"/>
      <c r="D45" s="226"/>
      <c r="E45" s="227" t="s">
        <v>195</v>
      </c>
      <c r="F45" s="265"/>
      <c r="G45" s="265"/>
      <c r="H45" s="228"/>
      <c r="I45" s="228"/>
      <c r="J45" s="228"/>
      <c r="K45" s="229"/>
      <c r="L45" s="230"/>
      <c r="M45" s="231"/>
      <c r="N45" s="232"/>
      <c r="O45" s="233"/>
      <c r="P45" s="270"/>
      <c r="Q45" s="248"/>
      <c r="R45" s="235"/>
      <c r="S45" s="194"/>
      <c r="T45" s="77"/>
      <c r="U45" s="383"/>
      <c r="V45" s="77"/>
      <c r="W45" s="77"/>
      <c r="X45" s="77"/>
      <c r="Y45" s="1"/>
      <c r="Z45" s="1"/>
    </row>
    <row r="46" spans="1:26" s="9" customFormat="1" ht="14.45" customHeight="1" x14ac:dyDescent="0.2">
      <c r="A46" s="195"/>
      <c r="B46" s="214"/>
      <c r="C46" s="215"/>
      <c r="D46" s="215"/>
      <c r="E46" s="266"/>
      <c r="F46" s="267"/>
      <c r="G46" s="267"/>
      <c r="H46" s="259"/>
      <c r="I46" s="259"/>
      <c r="J46" s="259"/>
      <c r="K46" s="218"/>
      <c r="L46" s="219"/>
      <c r="M46" s="236"/>
      <c r="N46" s="257"/>
      <c r="O46" s="258"/>
      <c r="P46" s="332"/>
      <c r="Q46" s="243"/>
      <c r="R46" s="222"/>
      <c r="S46" s="194"/>
      <c r="T46" s="77"/>
      <c r="U46" s="383"/>
      <c r="V46" s="77"/>
      <c r="W46" s="77"/>
      <c r="X46" s="77"/>
      <c r="Y46" s="1"/>
      <c r="Z46" s="1"/>
    </row>
    <row r="47" spans="1:26" s="9" customFormat="1" ht="12.75" thickBot="1" x14ac:dyDescent="0.25">
      <c r="A47" s="195"/>
      <c r="B47" s="223"/>
      <c r="E47" s="51" t="str">
        <f>'T1'!$I$31</f>
        <v>Cadeira cinza estofada</v>
      </c>
      <c r="F47" s="3"/>
      <c r="G47" s="3"/>
      <c r="H47" s="37"/>
      <c r="I47" s="37"/>
      <c r="J47" s="37"/>
      <c r="K47" s="29"/>
      <c r="L47" s="35"/>
      <c r="M47" s="213">
        <v>409582</v>
      </c>
      <c r="N47" s="123"/>
      <c r="O47" s="48" t="str">
        <f>'T1'!$A$22</f>
        <v>unid.</v>
      </c>
      <c r="P47" s="12">
        <v>9.98</v>
      </c>
      <c r="Q47" s="2">
        <f>SUM(P47*N47)</f>
        <v>0</v>
      </c>
      <c r="R47" s="224"/>
      <c r="S47" s="194"/>
      <c r="T47" s="77"/>
      <c r="U47" s="383"/>
      <c r="V47" s="77"/>
      <c r="W47" s="77"/>
      <c r="X47" s="77"/>
      <c r="Y47" s="1"/>
      <c r="Z47" s="1"/>
    </row>
    <row r="48" spans="1:26" s="9" customFormat="1" ht="14.45" customHeight="1" x14ac:dyDescent="0.2">
      <c r="A48" s="195"/>
      <c r="B48" s="223"/>
      <c r="E48" s="69"/>
      <c r="F48" s="3"/>
      <c r="G48" s="3"/>
      <c r="H48" s="37"/>
      <c r="I48" s="37"/>
      <c r="J48" s="37"/>
      <c r="K48" s="29"/>
      <c r="L48" s="35"/>
      <c r="M48" s="68"/>
      <c r="N48" s="12"/>
      <c r="O48" s="2"/>
      <c r="P48" s="137"/>
      <c r="Q48" s="1"/>
      <c r="R48" s="224"/>
      <c r="S48" s="194"/>
      <c r="T48" s="77"/>
      <c r="U48" s="383"/>
      <c r="V48" s="77"/>
      <c r="W48" s="77"/>
      <c r="X48" s="77"/>
      <c r="Y48" s="1"/>
      <c r="Z48" s="1"/>
    </row>
    <row r="49" spans="1:26" s="9" customFormat="1" ht="14.45" customHeight="1" x14ac:dyDescent="0.2">
      <c r="A49" s="195"/>
      <c r="B49" s="225"/>
      <c r="C49" s="226"/>
      <c r="D49" s="226"/>
      <c r="E49" s="227" t="s">
        <v>391</v>
      </c>
      <c r="F49" s="265"/>
      <c r="G49" s="265"/>
      <c r="H49" s="228"/>
      <c r="I49" s="228"/>
      <c r="J49" s="228"/>
      <c r="K49" s="229"/>
      <c r="L49" s="230"/>
      <c r="M49" s="231"/>
      <c r="N49" s="232"/>
      <c r="O49" s="233"/>
      <c r="P49" s="270"/>
      <c r="Q49" s="248"/>
      <c r="R49" s="235"/>
      <c r="S49" s="194"/>
      <c r="T49" s="77"/>
      <c r="U49" s="383"/>
      <c r="V49" s="77"/>
      <c r="W49" s="77"/>
      <c r="X49" s="77"/>
      <c r="Y49" s="1"/>
      <c r="Z49" s="1"/>
    </row>
    <row r="50" spans="1:26" s="9" customFormat="1" ht="12" x14ac:dyDescent="0.2">
      <c r="A50" s="195"/>
      <c r="E50" s="137"/>
      <c r="G50" s="43"/>
      <c r="H50" s="43"/>
      <c r="I50" s="43"/>
      <c r="J50" s="14"/>
      <c r="K50" s="27"/>
      <c r="L50" s="138"/>
      <c r="M50" s="14"/>
      <c r="N50" s="15"/>
      <c r="O50" s="432" t="s">
        <v>425</v>
      </c>
      <c r="P50" s="432"/>
      <c r="Q50" s="328">
        <f>SUM(Q19:Q47)</f>
        <v>0</v>
      </c>
      <c r="S50" s="194"/>
      <c r="T50" s="77"/>
      <c r="U50" s="383"/>
      <c r="V50" s="77"/>
      <c r="W50" s="77"/>
      <c r="X50" s="77"/>
      <c r="Y50" s="1"/>
      <c r="Z50" s="1"/>
    </row>
    <row r="51" spans="1:26" s="9" customFormat="1" ht="12.75" thickBot="1" x14ac:dyDescent="0.25">
      <c r="A51" s="196"/>
      <c r="B51" s="55"/>
      <c r="C51" s="55"/>
      <c r="D51" s="55"/>
      <c r="E51" s="152"/>
      <c r="F51" s="55"/>
      <c r="G51" s="144"/>
      <c r="H51" s="144"/>
      <c r="I51" s="144"/>
      <c r="J51" s="140"/>
      <c r="K51" s="153"/>
      <c r="L51" s="154"/>
      <c r="M51" s="140"/>
      <c r="N51" s="155"/>
      <c r="O51" s="54"/>
      <c r="P51" s="152"/>
      <c r="Q51" s="143"/>
      <c r="R51" s="55"/>
      <c r="S51" s="197"/>
      <c r="T51" s="77"/>
      <c r="U51" s="383"/>
      <c r="V51" s="77"/>
      <c r="W51" s="77"/>
      <c r="X51" s="77"/>
      <c r="Y51" s="1"/>
      <c r="Z51" s="1"/>
    </row>
    <row r="52" spans="1:26" s="9" customFormat="1" ht="14.45" customHeight="1" x14ac:dyDescent="0.2">
      <c r="A52" s="198"/>
      <c r="B52" s="100"/>
      <c r="C52" s="100"/>
      <c r="D52" s="100"/>
      <c r="E52" s="135"/>
      <c r="F52" s="101"/>
      <c r="G52" s="101"/>
      <c r="H52" s="101"/>
      <c r="I52" s="101"/>
      <c r="J52" s="101"/>
      <c r="K52" s="102"/>
      <c r="L52" s="103"/>
      <c r="M52" s="136"/>
      <c r="N52" s="105"/>
      <c r="O52" s="106"/>
      <c r="P52" s="333"/>
      <c r="Q52" s="117" t="s">
        <v>272</v>
      </c>
      <c r="R52" s="100"/>
      <c r="S52" s="199"/>
      <c r="T52" s="77"/>
      <c r="U52" s="383"/>
      <c r="V52" s="77"/>
      <c r="W52" s="77"/>
      <c r="X52" s="77"/>
      <c r="Y52" s="1"/>
      <c r="Z52" s="1"/>
    </row>
    <row r="53" spans="1:26" s="9" customFormat="1" ht="12" x14ac:dyDescent="0.2">
      <c r="A53" s="195"/>
      <c r="B53" s="20"/>
      <c r="C53" s="43" t="str">
        <f>'T1'!$K$46</f>
        <v>Nome da Empresa Expositora:</v>
      </c>
      <c r="G53" s="395">
        <f>$G$11</f>
        <v>0</v>
      </c>
      <c r="H53" s="395"/>
      <c r="I53" s="395"/>
      <c r="J53" s="395"/>
      <c r="K53" s="395"/>
      <c r="L53" s="395"/>
      <c r="M53" s="395"/>
      <c r="N53" s="395"/>
      <c r="O53" s="395"/>
      <c r="P53" s="395"/>
      <c r="Q53" s="395"/>
      <c r="R53" s="116"/>
      <c r="S53" s="194"/>
      <c r="T53" s="77"/>
      <c r="U53" s="383"/>
      <c r="V53" s="77"/>
      <c r="W53" s="77"/>
      <c r="X53" s="77"/>
      <c r="Y53" s="1"/>
      <c r="Z53" s="1"/>
    </row>
    <row r="54" spans="1:26" s="9" customFormat="1" ht="12.75" thickBot="1" x14ac:dyDescent="0.25">
      <c r="A54" s="196"/>
      <c r="B54" s="313"/>
      <c r="C54" s="144"/>
      <c r="D54" s="55"/>
      <c r="E54" s="314"/>
      <c r="F54" s="314"/>
      <c r="G54" s="314"/>
      <c r="H54" s="314"/>
      <c r="I54" s="314"/>
      <c r="J54" s="314"/>
      <c r="K54" s="314"/>
      <c r="L54" s="314"/>
      <c r="M54" s="314"/>
      <c r="N54" s="314"/>
      <c r="O54" s="314"/>
      <c r="P54" s="334"/>
      <c r="Q54" s="334"/>
      <c r="R54" s="314"/>
      <c r="S54" s="197"/>
      <c r="T54" s="77"/>
      <c r="U54" s="383"/>
      <c r="V54" s="77"/>
      <c r="W54" s="77"/>
      <c r="X54" s="77"/>
      <c r="Y54" s="1"/>
      <c r="Z54" s="1"/>
    </row>
    <row r="55" spans="1:26" s="9" customFormat="1" ht="12" x14ac:dyDescent="0.2">
      <c r="A55" s="195"/>
      <c r="B55" s="20"/>
      <c r="C55" s="43"/>
      <c r="E55" s="8"/>
      <c r="F55" s="8"/>
      <c r="G55" s="8"/>
      <c r="H55" s="8"/>
      <c r="I55" s="8"/>
      <c r="J55" s="8"/>
      <c r="K55" s="8"/>
      <c r="L55" s="8"/>
      <c r="M55" s="8"/>
      <c r="N55" s="8"/>
      <c r="O55" s="8"/>
      <c r="P55" s="331"/>
      <c r="Q55" s="331"/>
      <c r="R55" s="8"/>
      <c r="S55" s="194"/>
      <c r="T55" s="77"/>
      <c r="U55" s="383"/>
      <c r="V55" s="77"/>
      <c r="W55" s="77"/>
      <c r="X55" s="77"/>
      <c r="Y55" s="1"/>
      <c r="Z55" s="1"/>
    </row>
    <row r="56" spans="1:26" s="9" customFormat="1" ht="12" x14ac:dyDescent="0.2">
      <c r="A56" s="195"/>
      <c r="B56" s="20"/>
      <c r="C56" s="43"/>
      <c r="E56" s="8"/>
      <c r="F56" s="8"/>
      <c r="G56" s="8"/>
      <c r="H56" s="8"/>
      <c r="I56" s="8"/>
      <c r="J56" s="8"/>
      <c r="K56" s="8"/>
      <c r="L56" s="8"/>
      <c r="M56" s="8"/>
      <c r="N56" s="10" t="str">
        <f>'T1'!$C$45</f>
        <v>Quant.</v>
      </c>
      <c r="P56" s="42" t="s">
        <v>8</v>
      </c>
      <c r="Q56" s="11" t="str">
        <f>'T1'!$C$40</f>
        <v>Valor</v>
      </c>
      <c r="R56" s="8"/>
      <c r="S56" s="194"/>
      <c r="T56" s="77"/>
      <c r="U56" s="383"/>
      <c r="V56" s="77"/>
      <c r="W56" s="77"/>
      <c r="X56" s="77"/>
      <c r="Y56" s="1"/>
      <c r="Z56" s="1"/>
    </row>
    <row r="57" spans="1:26" s="9" customFormat="1" ht="12" x14ac:dyDescent="0.2">
      <c r="A57" s="195"/>
      <c r="B57" s="214"/>
      <c r="C57" s="215"/>
      <c r="D57" s="216"/>
      <c r="E57" s="216"/>
      <c r="F57" s="216"/>
      <c r="G57" s="216"/>
      <c r="H57" s="216"/>
      <c r="I57" s="216"/>
      <c r="J57" s="217"/>
      <c r="K57" s="218"/>
      <c r="L57" s="219"/>
      <c r="M57" s="268"/>
      <c r="N57" s="220"/>
      <c r="O57" s="221"/>
      <c r="P57" s="332"/>
      <c r="Q57" s="243"/>
      <c r="R57" s="222"/>
      <c r="S57" s="194"/>
      <c r="T57" s="77"/>
      <c r="U57" s="383"/>
      <c r="V57" s="77"/>
      <c r="W57" s="77"/>
      <c r="X57" s="77"/>
      <c r="Y57" s="1"/>
      <c r="Z57" s="1"/>
    </row>
    <row r="58" spans="1:26" s="9" customFormat="1" ht="12.75" thickBot="1" x14ac:dyDescent="0.25">
      <c r="A58" s="195"/>
      <c r="B58" s="223"/>
      <c r="E58" s="43" t="str">
        <f>'T1'!$I$26</f>
        <v>Cadeira preta de braços estofada</v>
      </c>
      <c r="G58" s="43"/>
      <c r="H58" s="43"/>
      <c r="I58" s="43"/>
      <c r="L58" s="19"/>
      <c r="M58" s="213">
        <v>410329</v>
      </c>
      <c r="N58" s="123"/>
      <c r="O58" s="48" t="str">
        <f>'T1'!$A$22</f>
        <v>unid.</v>
      </c>
      <c r="P58" s="12">
        <v>16.940000000000001</v>
      </c>
      <c r="Q58" s="2">
        <f>SUM(P58*N58)</f>
        <v>0</v>
      </c>
      <c r="R58" s="224"/>
      <c r="S58" s="194"/>
      <c r="T58" s="77"/>
      <c r="U58" s="383"/>
      <c r="V58" s="77"/>
      <c r="W58" s="77"/>
      <c r="X58" s="77"/>
      <c r="Y58" s="1"/>
      <c r="Z58" s="1"/>
    </row>
    <row r="59" spans="1:26" s="9" customFormat="1" ht="14.45" customHeight="1" x14ac:dyDescent="0.2">
      <c r="A59" s="195"/>
      <c r="B59" s="223"/>
      <c r="D59" s="43"/>
      <c r="E59" s="43"/>
      <c r="G59" s="43"/>
      <c r="H59" s="43"/>
      <c r="I59" s="43"/>
      <c r="L59" s="19"/>
      <c r="M59" s="65"/>
      <c r="N59" s="35"/>
      <c r="O59" s="35"/>
      <c r="P59" s="36"/>
      <c r="Q59" s="36"/>
      <c r="R59" s="224"/>
      <c r="S59" s="194"/>
      <c r="T59" s="77"/>
      <c r="U59" s="383"/>
      <c r="V59" s="77"/>
      <c r="W59" s="77"/>
      <c r="X59" s="77"/>
      <c r="Y59" s="1"/>
      <c r="Z59" s="1"/>
    </row>
    <row r="60" spans="1:26" s="9" customFormat="1" ht="14.45" customHeight="1" x14ac:dyDescent="0.2">
      <c r="A60" s="195"/>
      <c r="B60" s="225"/>
      <c r="C60" s="226"/>
      <c r="D60" s="226"/>
      <c r="E60" s="269" t="s">
        <v>198</v>
      </c>
      <c r="F60" s="265"/>
      <c r="G60" s="265"/>
      <c r="H60" s="228"/>
      <c r="I60" s="228"/>
      <c r="J60" s="228"/>
      <c r="K60" s="229"/>
      <c r="L60" s="230"/>
      <c r="M60" s="231"/>
      <c r="N60" s="232"/>
      <c r="O60" s="233"/>
      <c r="P60" s="270"/>
      <c r="Q60" s="248"/>
      <c r="R60" s="235"/>
      <c r="S60" s="194"/>
      <c r="T60" s="77"/>
      <c r="U60" s="383"/>
      <c r="V60" s="77"/>
      <c r="W60" s="77"/>
      <c r="X60" s="77"/>
      <c r="Y60" s="1"/>
      <c r="Z60" s="1"/>
    </row>
    <row r="61" spans="1:26" s="9" customFormat="1" ht="14.45" customHeight="1" x14ac:dyDescent="0.2">
      <c r="A61" s="195"/>
      <c r="B61" s="214"/>
      <c r="C61" s="215"/>
      <c r="D61" s="216"/>
      <c r="E61" s="216"/>
      <c r="F61" s="216"/>
      <c r="G61" s="216"/>
      <c r="H61" s="216"/>
      <c r="I61" s="216"/>
      <c r="J61" s="217"/>
      <c r="K61" s="254"/>
      <c r="L61" s="219"/>
      <c r="M61" s="240"/>
      <c r="N61" s="220"/>
      <c r="O61" s="221"/>
      <c r="P61" s="332"/>
      <c r="Q61" s="243"/>
      <c r="R61" s="222"/>
      <c r="S61" s="194"/>
      <c r="T61" s="77"/>
      <c r="U61" s="383"/>
      <c r="V61" s="77"/>
      <c r="W61" s="77"/>
      <c r="X61" s="77"/>
      <c r="Y61" s="1"/>
      <c r="Z61" s="1"/>
    </row>
    <row r="62" spans="1:26" s="9" customFormat="1" ht="14.45" customHeight="1" x14ac:dyDescent="0.2">
      <c r="A62" s="195"/>
      <c r="B62" s="223"/>
      <c r="P62" s="1"/>
      <c r="Q62" s="1"/>
      <c r="R62" s="224"/>
      <c r="S62" s="194"/>
      <c r="T62" s="77"/>
      <c r="U62" s="383"/>
      <c r="V62" s="77"/>
      <c r="W62" s="77"/>
      <c r="X62" s="77"/>
      <c r="Y62" s="1"/>
      <c r="Z62" s="1"/>
    </row>
    <row r="63" spans="1:26" s="9" customFormat="1" ht="12.75" thickBot="1" x14ac:dyDescent="0.25">
      <c r="A63" s="195"/>
      <c r="B63" s="223"/>
      <c r="D63" s="4"/>
      <c r="E63" s="4" t="str">
        <f>'T1'!$I$36</f>
        <v>Cadeira / Sofá em napa branca - 1 pax</v>
      </c>
      <c r="H63" s="4"/>
      <c r="J63" s="1" t="s">
        <v>250</v>
      </c>
      <c r="L63" s="19"/>
      <c r="M63" s="65">
        <v>412227</v>
      </c>
      <c r="N63" s="123"/>
      <c r="O63" s="48" t="str">
        <f>'T1'!$A$22</f>
        <v>unid.</v>
      </c>
      <c r="P63" s="12">
        <v>61.71</v>
      </c>
      <c r="Q63" s="2">
        <f>SUM(P63*N63)</f>
        <v>0</v>
      </c>
      <c r="R63" s="224"/>
      <c r="S63" s="194"/>
      <c r="T63" s="77"/>
      <c r="U63" s="383"/>
      <c r="V63" s="77"/>
      <c r="W63" s="77"/>
      <c r="X63" s="77"/>
      <c r="Y63" s="1"/>
      <c r="Z63" s="1"/>
    </row>
    <row r="64" spans="1:26" s="9" customFormat="1" ht="14.45" customHeight="1" x14ac:dyDescent="0.2">
      <c r="A64" s="195"/>
      <c r="B64" s="223"/>
      <c r="D64" s="4"/>
      <c r="M64" s="90"/>
      <c r="O64" s="2"/>
      <c r="P64" s="137"/>
      <c r="Q64" s="1"/>
      <c r="R64" s="224"/>
      <c r="S64" s="194"/>
      <c r="T64" s="77"/>
      <c r="U64" s="383"/>
      <c r="V64" s="77"/>
      <c r="W64" s="77"/>
      <c r="X64" s="77"/>
      <c r="Y64" s="1"/>
      <c r="Z64" s="1"/>
    </row>
    <row r="65" spans="1:26" s="9" customFormat="1" ht="14.45" customHeight="1" x14ac:dyDescent="0.2">
      <c r="A65" s="195"/>
      <c r="B65" s="225"/>
      <c r="C65" s="226"/>
      <c r="D65" s="226"/>
      <c r="E65" s="270" t="s">
        <v>199</v>
      </c>
      <c r="F65" s="249"/>
      <c r="G65" s="249"/>
      <c r="H65" s="249"/>
      <c r="I65" s="249"/>
      <c r="J65" s="226"/>
      <c r="K65" s="250"/>
      <c r="L65" s="271"/>
      <c r="M65" s="263"/>
      <c r="N65" s="264"/>
      <c r="O65" s="234"/>
      <c r="P65" s="270"/>
      <c r="Q65" s="248"/>
      <c r="R65" s="235"/>
      <c r="S65" s="194"/>
      <c r="T65" s="77"/>
      <c r="U65" s="383"/>
      <c r="V65" s="77"/>
      <c r="W65" s="77"/>
      <c r="X65" s="77"/>
      <c r="Y65" s="1"/>
      <c r="Z65" s="1"/>
    </row>
    <row r="66" spans="1:26" s="9" customFormat="1" ht="14.45" customHeight="1" x14ac:dyDescent="0.2">
      <c r="A66" s="195"/>
      <c r="B66" s="214"/>
      <c r="C66" s="215"/>
      <c r="D66" s="216"/>
      <c r="E66" s="216"/>
      <c r="F66" s="216"/>
      <c r="G66" s="216"/>
      <c r="H66" s="216"/>
      <c r="I66" s="216"/>
      <c r="J66" s="217"/>
      <c r="K66" s="218"/>
      <c r="L66" s="219"/>
      <c r="M66" s="240"/>
      <c r="N66" s="220"/>
      <c r="O66" s="221"/>
      <c r="P66" s="332"/>
      <c r="Q66" s="243"/>
      <c r="R66" s="222"/>
      <c r="S66" s="194"/>
      <c r="T66" s="77"/>
      <c r="U66" s="383"/>
      <c r="V66" s="77"/>
      <c r="W66" s="77"/>
      <c r="X66" s="77"/>
      <c r="Y66" s="1"/>
      <c r="Z66" s="1"/>
    </row>
    <row r="67" spans="1:26" s="9" customFormat="1" ht="12.75" thickBot="1" x14ac:dyDescent="0.25">
      <c r="A67" s="195"/>
      <c r="B67" s="223"/>
      <c r="E67" s="4" t="str">
        <f>'T1'!$I$41</f>
        <v>Sofá  - 1 pax</v>
      </c>
      <c r="H67" s="1" t="s">
        <v>251</v>
      </c>
      <c r="I67" s="4"/>
      <c r="L67" s="19"/>
      <c r="M67" s="65">
        <v>412222</v>
      </c>
      <c r="N67" s="123"/>
      <c r="O67" s="48" t="str">
        <f>'T1'!$A$22</f>
        <v>unid.</v>
      </c>
      <c r="P67" s="12">
        <v>47.19</v>
      </c>
      <c r="Q67" s="2">
        <f>SUM(P67*N67)</f>
        <v>0</v>
      </c>
      <c r="R67" s="224"/>
      <c r="S67" s="194"/>
      <c r="T67" s="77"/>
      <c r="U67" s="383"/>
      <c r="V67" s="77"/>
      <c r="W67" s="77"/>
      <c r="X67" s="77"/>
      <c r="Y67" s="1"/>
      <c r="Z67" s="1"/>
    </row>
    <row r="68" spans="1:26" s="9" customFormat="1" ht="14.45" customHeight="1" x14ac:dyDescent="0.2">
      <c r="A68" s="195"/>
      <c r="B68" s="223"/>
      <c r="D68" s="4"/>
      <c r="G68" s="4"/>
      <c r="I68" s="4"/>
      <c r="L68" s="19"/>
      <c r="M68" s="65"/>
      <c r="N68" s="35"/>
      <c r="O68" s="35"/>
      <c r="P68" s="12"/>
      <c r="Q68" s="2"/>
      <c r="R68" s="224"/>
      <c r="S68" s="194"/>
      <c r="T68" s="77"/>
      <c r="U68" s="383"/>
      <c r="V68" s="77"/>
      <c r="W68" s="77"/>
      <c r="X68" s="77"/>
      <c r="Y68" s="1"/>
      <c r="Z68" s="1"/>
    </row>
    <row r="69" spans="1:26" s="9" customFormat="1" ht="14.45" customHeight="1" thickBot="1" x14ac:dyDescent="0.25">
      <c r="A69" s="195"/>
      <c r="B69" s="223"/>
      <c r="E69" s="62" t="str">
        <f>'T1'!$A$52</f>
        <v>Bege</v>
      </c>
      <c r="F69" s="124"/>
      <c r="H69" s="62" t="str">
        <f>'T1'!$C$65</f>
        <v>Azul</v>
      </c>
      <c r="I69" s="124"/>
      <c r="K69" s="62" t="str">
        <f>'T1'!$A$42</f>
        <v>Cinza</v>
      </c>
      <c r="L69" s="124"/>
      <c r="N69" s="116" t="str">
        <f>'T1'!$A$32</f>
        <v>Branco</v>
      </c>
      <c r="O69" s="124"/>
      <c r="P69" s="1"/>
      <c r="Q69" s="1"/>
      <c r="R69" s="224"/>
      <c r="S69" s="194"/>
      <c r="T69" s="77"/>
      <c r="U69" s="383"/>
      <c r="V69" s="77"/>
      <c r="W69" s="77"/>
      <c r="X69" s="77"/>
      <c r="Y69" s="1"/>
      <c r="Z69" s="1"/>
    </row>
    <row r="70" spans="1:26" s="9" customFormat="1" ht="14.45" customHeight="1" x14ac:dyDescent="0.2">
      <c r="A70" s="195"/>
      <c r="B70" s="223"/>
      <c r="D70" s="62"/>
      <c r="E70" s="62"/>
      <c r="F70" s="62"/>
      <c r="G70" s="62"/>
      <c r="H70" s="62"/>
      <c r="I70" s="62"/>
      <c r="J70" s="62"/>
      <c r="K70" s="62"/>
      <c r="L70" s="62"/>
      <c r="M70" s="62"/>
      <c r="N70" s="62"/>
      <c r="O70" s="62"/>
      <c r="P70" s="62"/>
      <c r="Q70" s="62"/>
      <c r="R70" s="224"/>
      <c r="S70" s="194"/>
      <c r="T70" s="77"/>
      <c r="U70" s="383"/>
      <c r="V70" s="77"/>
      <c r="W70" s="77"/>
      <c r="X70" s="77"/>
      <c r="Y70" s="1"/>
      <c r="Z70" s="1"/>
    </row>
    <row r="71" spans="1:26" s="9" customFormat="1" ht="14.45" customHeight="1" x14ac:dyDescent="0.2">
      <c r="A71" s="195"/>
      <c r="B71" s="223"/>
      <c r="E71" s="208" t="s">
        <v>361</v>
      </c>
      <c r="F71" s="4"/>
      <c r="G71" s="4"/>
      <c r="H71" s="4"/>
      <c r="I71" s="4"/>
      <c r="J71" s="4"/>
      <c r="K71" s="29"/>
      <c r="L71" s="35"/>
      <c r="M71" s="35"/>
      <c r="N71" s="35"/>
      <c r="O71" s="2"/>
      <c r="P71" s="137"/>
      <c r="Q71" s="1"/>
      <c r="R71" s="224"/>
      <c r="S71" s="194"/>
      <c r="T71" s="77"/>
      <c r="U71" s="383"/>
      <c r="V71" s="77"/>
      <c r="W71" s="77"/>
      <c r="X71" s="77"/>
      <c r="Y71" s="1"/>
      <c r="Z71" s="1"/>
    </row>
    <row r="72" spans="1:26" s="9" customFormat="1" ht="14.45" customHeight="1" x14ac:dyDescent="0.2">
      <c r="A72" s="195"/>
      <c r="B72" s="214"/>
      <c r="C72" s="215"/>
      <c r="D72" s="243"/>
      <c r="E72" s="215"/>
      <c r="F72" s="215"/>
      <c r="G72" s="243"/>
      <c r="H72" s="243"/>
      <c r="I72" s="243"/>
      <c r="J72" s="243"/>
      <c r="K72" s="244"/>
      <c r="L72" s="245"/>
      <c r="M72" s="215"/>
      <c r="N72" s="215"/>
      <c r="O72" s="215"/>
      <c r="P72" s="332"/>
      <c r="Q72" s="243"/>
      <c r="R72" s="222"/>
      <c r="S72" s="194"/>
      <c r="T72" s="77"/>
      <c r="U72" s="383"/>
      <c r="V72" s="77"/>
      <c r="W72" s="77"/>
      <c r="X72" s="77"/>
      <c r="Y72" s="1"/>
      <c r="Z72" s="1"/>
    </row>
    <row r="73" spans="1:26" s="9" customFormat="1" ht="12.75" thickBot="1" x14ac:dyDescent="0.25">
      <c r="A73" s="195"/>
      <c r="B73" s="223"/>
      <c r="E73" s="1" t="str">
        <f>'T1'!$I$46</f>
        <v>Sofá  - 2 pax</v>
      </c>
      <c r="H73" s="1" t="s">
        <v>252</v>
      </c>
      <c r="J73" s="1"/>
      <c r="K73" s="89"/>
      <c r="L73" s="88"/>
      <c r="M73" s="394">
        <v>410330</v>
      </c>
      <c r="N73" s="123"/>
      <c r="O73" s="48" t="str">
        <f>'T1'!$A$22</f>
        <v>unid.</v>
      </c>
      <c r="P73" s="38">
        <v>101.64</v>
      </c>
      <c r="Q73" s="2">
        <f>SUM(P73*N73)</f>
        <v>0</v>
      </c>
      <c r="R73" s="224"/>
      <c r="S73" s="194"/>
      <c r="T73" s="77"/>
      <c r="U73" s="383"/>
      <c r="V73" s="77"/>
      <c r="W73" s="77"/>
      <c r="X73" s="77"/>
      <c r="Y73" s="1"/>
      <c r="Z73" s="1"/>
    </row>
    <row r="74" spans="1:26" s="9" customFormat="1" ht="14.45" customHeight="1" x14ac:dyDescent="0.2">
      <c r="A74" s="195"/>
      <c r="B74" s="223"/>
      <c r="E74" s="1"/>
      <c r="I74" s="1"/>
      <c r="L74" s="41"/>
      <c r="M74" s="63"/>
      <c r="P74" s="1"/>
      <c r="Q74" s="1"/>
      <c r="R74" s="224"/>
      <c r="S74" s="194"/>
      <c r="T74" s="77"/>
      <c r="U74" s="383"/>
      <c r="V74" s="77"/>
      <c r="W74" s="77"/>
      <c r="X74" s="77"/>
      <c r="Y74" s="1"/>
      <c r="Z74" s="1"/>
    </row>
    <row r="75" spans="1:26" s="9" customFormat="1" ht="14.45" customHeight="1" thickBot="1" x14ac:dyDescent="0.25">
      <c r="A75" s="195"/>
      <c r="B75" s="223"/>
      <c r="E75" s="1"/>
      <c r="G75" s="62" t="str">
        <f>'T1'!$A$42</f>
        <v>Cinza</v>
      </c>
      <c r="H75" s="124"/>
      <c r="J75" s="116" t="str">
        <f>'T1'!$A$32</f>
        <v>Branco</v>
      </c>
      <c r="K75" s="124"/>
      <c r="L75" s="41"/>
      <c r="M75" s="63"/>
      <c r="P75" s="1"/>
      <c r="Q75" s="1"/>
      <c r="R75" s="224"/>
      <c r="S75" s="194"/>
      <c r="T75" s="77"/>
      <c r="U75" s="383"/>
      <c r="V75" s="77"/>
      <c r="W75" s="77"/>
      <c r="X75" s="77"/>
      <c r="Y75" s="1"/>
      <c r="Z75" s="1"/>
    </row>
    <row r="76" spans="1:26" s="9" customFormat="1" ht="14.45" customHeight="1" x14ac:dyDescent="0.2">
      <c r="A76" s="195"/>
      <c r="B76" s="225"/>
      <c r="C76" s="226"/>
      <c r="D76" s="226"/>
      <c r="E76" s="247" t="s">
        <v>362</v>
      </c>
      <c r="F76" s="248"/>
      <c r="G76" s="248"/>
      <c r="H76" s="249"/>
      <c r="I76" s="249"/>
      <c r="J76" s="249"/>
      <c r="K76" s="250"/>
      <c r="L76" s="251"/>
      <c r="M76" s="273"/>
      <c r="N76" s="232"/>
      <c r="O76" s="226"/>
      <c r="P76" s="233"/>
      <c r="Q76" s="248"/>
      <c r="R76" s="235"/>
      <c r="S76" s="194"/>
      <c r="T76" s="77"/>
      <c r="U76" s="383"/>
      <c r="V76" s="77"/>
      <c r="W76" s="77"/>
      <c r="X76" s="77"/>
      <c r="Y76" s="1"/>
      <c r="Z76" s="1"/>
    </row>
    <row r="77" spans="1:26" s="9" customFormat="1" ht="14.45" customHeight="1" x14ac:dyDescent="0.2">
      <c r="A77" s="195"/>
      <c r="B77" s="214"/>
      <c r="C77" s="215"/>
      <c r="D77" s="215"/>
      <c r="E77" s="253"/>
      <c r="F77" s="243"/>
      <c r="G77" s="243"/>
      <c r="H77" s="216"/>
      <c r="I77" s="216"/>
      <c r="J77" s="216"/>
      <c r="K77" s="254"/>
      <c r="L77" s="255"/>
      <c r="M77" s="274"/>
      <c r="N77" s="257"/>
      <c r="O77" s="215"/>
      <c r="P77" s="258"/>
      <c r="Q77" s="243"/>
      <c r="R77" s="222"/>
      <c r="S77" s="194"/>
      <c r="T77" s="77"/>
      <c r="U77" s="383"/>
      <c r="V77" s="77"/>
      <c r="W77" s="77"/>
      <c r="X77" s="77"/>
      <c r="Y77" s="1"/>
      <c r="Z77" s="1"/>
    </row>
    <row r="78" spans="1:26" s="9" customFormat="1" ht="12.75" thickBot="1" x14ac:dyDescent="0.25">
      <c r="A78" s="195"/>
      <c r="B78" s="223"/>
      <c r="E78" s="1" t="str">
        <f>'T1'!$I$46</f>
        <v>Sofá  - 2 pax</v>
      </c>
      <c r="F78" s="1"/>
      <c r="G78" s="43" t="str">
        <f>'T1'!$A$27</f>
        <v>Preto</v>
      </c>
      <c r="H78" s="43"/>
      <c r="I78" s="43"/>
      <c r="J78" s="43"/>
      <c r="K78" s="28"/>
      <c r="L78" s="19"/>
      <c r="M78" s="92">
        <v>412231</v>
      </c>
      <c r="N78" s="123"/>
      <c r="O78" s="48" t="str">
        <f>'T1'!$A$22</f>
        <v>unid.</v>
      </c>
      <c r="P78" s="38">
        <v>99.83</v>
      </c>
      <c r="Q78" s="2">
        <f>SUM(P78*N78)</f>
        <v>0</v>
      </c>
      <c r="R78" s="224"/>
      <c r="S78" s="194"/>
      <c r="T78" s="77"/>
      <c r="U78" s="383"/>
      <c r="V78" s="77"/>
      <c r="W78" s="77"/>
      <c r="X78" s="77"/>
      <c r="Y78" s="1"/>
      <c r="Z78" s="1"/>
    </row>
    <row r="79" spans="1:26" s="9" customFormat="1" ht="14.45" customHeight="1" x14ac:dyDescent="0.2">
      <c r="A79" s="195"/>
      <c r="B79" s="223"/>
      <c r="E79" s="134"/>
      <c r="F79" s="1"/>
      <c r="G79" s="1"/>
      <c r="H79" s="43"/>
      <c r="I79" s="43"/>
      <c r="J79" s="43"/>
      <c r="K79" s="28"/>
      <c r="L79" s="19"/>
      <c r="M79" s="141"/>
      <c r="N79" s="12"/>
      <c r="P79" s="2"/>
      <c r="Q79" s="1"/>
      <c r="R79" s="224"/>
      <c r="S79" s="194"/>
      <c r="T79" s="77"/>
      <c r="U79" s="383"/>
      <c r="V79" s="77"/>
      <c r="W79" s="77"/>
      <c r="X79" s="77"/>
      <c r="Y79" s="1"/>
      <c r="Z79" s="1"/>
    </row>
    <row r="80" spans="1:26" s="9" customFormat="1" ht="14.45" customHeight="1" x14ac:dyDescent="0.2">
      <c r="A80" s="195"/>
      <c r="B80" s="225"/>
      <c r="C80" s="226"/>
      <c r="D80" s="226"/>
      <c r="E80" s="247" t="s">
        <v>369</v>
      </c>
      <c r="F80" s="248"/>
      <c r="G80" s="248"/>
      <c r="H80" s="249"/>
      <c r="I80" s="249"/>
      <c r="J80" s="249"/>
      <c r="K80" s="250"/>
      <c r="L80" s="251"/>
      <c r="M80" s="273"/>
      <c r="N80" s="232"/>
      <c r="O80" s="226"/>
      <c r="P80" s="233"/>
      <c r="Q80" s="248"/>
      <c r="R80" s="235"/>
      <c r="S80" s="194"/>
      <c r="T80" s="77"/>
      <c r="U80" s="383"/>
      <c r="V80" s="77"/>
      <c r="W80" s="77"/>
      <c r="X80" s="77"/>
      <c r="Y80" s="1"/>
      <c r="Z80" s="1"/>
    </row>
    <row r="81" spans="1:26" s="9" customFormat="1" ht="14.45" customHeight="1" x14ac:dyDescent="0.2">
      <c r="A81" s="195"/>
      <c r="B81" s="214"/>
      <c r="C81" s="215"/>
      <c r="D81" s="216"/>
      <c r="E81" s="216"/>
      <c r="F81" s="216"/>
      <c r="G81" s="216"/>
      <c r="H81" s="216"/>
      <c r="I81" s="216"/>
      <c r="J81" s="217"/>
      <c r="K81" s="218"/>
      <c r="L81" s="219"/>
      <c r="M81" s="275"/>
      <c r="N81" s="220"/>
      <c r="O81" s="221"/>
      <c r="P81" s="332"/>
      <c r="Q81" s="243"/>
      <c r="R81" s="222"/>
      <c r="S81" s="194"/>
      <c r="T81" s="77"/>
      <c r="U81" s="383"/>
      <c r="V81" s="77"/>
      <c r="W81" s="77"/>
      <c r="X81" s="77"/>
      <c r="Y81" s="1"/>
      <c r="Z81" s="1"/>
    </row>
    <row r="82" spans="1:26" s="9" customFormat="1" ht="12.75" thickBot="1" x14ac:dyDescent="0.25">
      <c r="A82" s="195"/>
      <c r="B82" s="223"/>
      <c r="E82" s="1" t="str">
        <f>'T1'!$I$51</f>
        <v>Sofá Napa - 1 pax</v>
      </c>
      <c r="H82" s="1" t="s">
        <v>253</v>
      </c>
      <c r="I82" s="1"/>
      <c r="L82" s="18"/>
      <c r="M82" s="213">
        <v>410332</v>
      </c>
      <c r="N82" s="123"/>
      <c r="O82" s="48" t="str">
        <f>'T1'!$A$22</f>
        <v>unid.</v>
      </c>
      <c r="P82" s="2">
        <v>61.71</v>
      </c>
      <c r="Q82" s="2">
        <f>SUM(P82*N82)</f>
        <v>0</v>
      </c>
      <c r="R82" s="224"/>
      <c r="S82" s="194"/>
      <c r="T82" s="77"/>
      <c r="U82" s="383"/>
      <c r="V82" s="77"/>
      <c r="W82" s="77"/>
      <c r="X82" s="77"/>
      <c r="Y82" s="1"/>
      <c r="Z82" s="1"/>
    </row>
    <row r="83" spans="1:26" s="9" customFormat="1" ht="14.45" customHeight="1" x14ac:dyDescent="0.2">
      <c r="A83" s="195"/>
      <c r="B83" s="223"/>
      <c r="D83" s="1"/>
      <c r="G83" s="51"/>
      <c r="H83" s="1"/>
      <c r="I83" s="1"/>
      <c r="L83" s="18"/>
      <c r="N83" s="35"/>
      <c r="O83" s="48"/>
      <c r="P83" s="2"/>
      <c r="Q83" s="2"/>
      <c r="R83" s="224"/>
      <c r="S83" s="194"/>
      <c r="T83" s="77"/>
      <c r="U83" s="383"/>
      <c r="V83" s="77"/>
      <c r="W83" s="77"/>
      <c r="X83" s="77"/>
      <c r="Y83" s="1"/>
      <c r="Z83" s="1"/>
    </row>
    <row r="84" spans="1:26" s="9" customFormat="1" ht="14.45" customHeight="1" thickBot="1" x14ac:dyDescent="0.25">
      <c r="A84" s="195"/>
      <c r="B84" s="223"/>
      <c r="D84" s="1"/>
      <c r="F84" s="116" t="str">
        <f>'T1'!$A$32</f>
        <v>Branco</v>
      </c>
      <c r="G84" s="125"/>
      <c r="I84" s="116" t="str">
        <f>'T1'!$A$27</f>
        <v>Preto</v>
      </c>
      <c r="J84" s="125"/>
      <c r="K84" s="414" t="str">
        <f>'T1'!$A$37</f>
        <v>Vermelho</v>
      </c>
      <c r="L84" s="414"/>
      <c r="M84" s="125"/>
      <c r="N84" s="35"/>
      <c r="O84" s="48"/>
      <c r="P84" s="2"/>
      <c r="Q84" s="2"/>
      <c r="R84" s="224"/>
      <c r="S84" s="194"/>
      <c r="T84" s="77"/>
      <c r="U84" s="383"/>
      <c r="V84" s="77"/>
      <c r="W84" s="77"/>
      <c r="X84" s="77"/>
      <c r="Y84" s="1"/>
      <c r="Z84" s="1"/>
    </row>
    <row r="85" spans="1:26" s="9" customFormat="1" ht="14.45" customHeight="1" x14ac:dyDescent="0.2">
      <c r="A85" s="195"/>
      <c r="B85" s="225"/>
      <c r="C85" s="226"/>
      <c r="D85" s="226"/>
      <c r="E85" s="270" t="s">
        <v>370</v>
      </c>
      <c r="F85" s="249"/>
      <c r="G85" s="249"/>
      <c r="H85" s="249"/>
      <c r="I85" s="249"/>
      <c r="J85" s="260"/>
      <c r="K85" s="261"/>
      <c r="L85" s="276"/>
      <c r="M85" s="260"/>
      <c r="N85" s="264"/>
      <c r="O85" s="234"/>
      <c r="P85" s="270"/>
      <c r="Q85" s="248"/>
      <c r="R85" s="235"/>
      <c r="S85" s="194"/>
      <c r="T85" s="77"/>
      <c r="U85" s="383"/>
      <c r="V85" s="77"/>
      <c r="W85" s="77"/>
      <c r="X85" s="77"/>
      <c r="Y85" s="1"/>
      <c r="Z85" s="1"/>
    </row>
    <row r="86" spans="1:26" s="9" customFormat="1" ht="14.45" customHeight="1" x14ac:dyDescent="0.2">
      <c r="A86" s="195"/>
      <c r="B86" s="214"/>
      <c r="C86" s="215"/>
      <c r="D86" s="216"/>
      <c r="E86" s="216"/>
      <c r="F86" s="216"/>
      <c r="G86" s="216"/>
      <c r="H86" s="216"/>
      <c r="I86" s="216"/>
      <c r="J86" s="217"/>
      <c r="K86" s="218"/>
      <c r="L86" s="219"/>
      <c r="M86" s="277"/>
      <c r="N86" s="220"/>
      <c r="O86" s="221"/>
      <c r="P86" s="332"/>
      <c r="Q86" s="243"/>
      <c r="R86" s="222"/>
      <c r="S86" s="194"/>
      <c r="T86" s="77"/>
      <c r="U86" s="383"/>
      <c r="V86" s="77"/>
      <c r="W86" s="77"/>
      <c r="X86" s="77"/>
      <c r="Y86" s="1"/>
      <c r="Z86" s="1"/>
    </row>
    <row r="87" spans="1:26" s="9" customFormat="1" ht="12.75" thickBot="1" x14ac:dyDescent="0.25">
      <c r="A87" s="195"/>
      <c r="B87" s="223"/>
      <c r="E87" s="1" t="str">
        <f>'T1'!$I$56</f>
        <v>Sofá Napa - 2 pax</v>
      </c>
      <c r="H87" s="1" t="s">
        <v>254</v>
      </c>
      <c r="I87" s="1"/>
      <c r="L87" s="18"/>
      <c r="M87" s="213">
        <v>410333</v>
      </c>
      <c r="N87" s="123"/>
      <c r="O87" s="48" t="str">
        <f>'T1'!$A$22</f>
        <v>unid.</v>
      </c>
      <c r="P87" s="2">
        <v>122.21</v>
      </c>
      <c r="Q87" s="2">
        <f>SUM(P87*N87)</f>
        <v>0</v>
      </c>
      <c r="R87" s="224"/>
      <c r="S87" s="194"/>
      <c r="T87" s="77"/>
      <c r="U87" s="383"/>
      <c r="V87" s="77"/>
      <c r="W87" s="77"/>
      <c r="X87" s="77"/>
      <c r="Y87" s="1"/>
      <c r="Z87" s="1"/>
    </row>
    <row r="88" spans="1:26" s="9" customFormat="1" ht="14.45" customHeight="1" x14ac:dyDescent="0.2">
      <c r="A88" s="195"/>
      <c r="B88" s="223"/>
      <c r="D88" s="1"/>
      <c r="G88" s="51"/>
      <c r="H88" s="1"/>
      <c r="I88" s="1"/>
      <c r="L88" s="18"/>
      <c r="N88" s="35"/>
      <c r="O88" s="48"/>
      <c r="P88" s="2"/>
      <c r="Q88" s="2"/>
      <c r="R88" s="224"/>
      <c r="S88" s="194"/>
      <c r="T88" s="77"/>
      <c r="U88" s="383"/>
      <c r="V88" s="77"/>
      <c r="W88" s="77"/>
      <c r="X88" s="77"/>
      <c r="Y88" s="1"/>
      <c r="Z88" s="1"/>
    </row>
    <row r="89" spans="1:26" s="9" customFormat="1" ht="14.45" customHeight="1" thickBot="1" x14ac:dyDescent="0.25">
      <c r="A89" s="195"/>
      <c r="B89" s="223"/>
      <c r="D89" s="1"/>
      <c r="F89" s="116" t="str">
        <f>'T1'!$A$32</f>
        <v>Branco</v>
      </c>
      <c r="G89" s="124"/>
      <c r="I89" s="116" t="str">
        <f>'T1'!$A$27</f>
        <v>Preto</v>
      </c>
      <c r="J89" s="124"/>
      <c r="K89" s="414" t="str">
        <f>'T1'!$A$37</f>
        <v>Vermelho</v>
      </c>
      <c r="L89" s="414"/>
      <c r="M89" s="124"/>
      <c r="N89" s="35"/>
      <c r="O89" s="48"/>
      <c r="P89" s="2"/>
      <c r="Q89" s="2"/>
      <c r="R89" s="224"/>
      <c r="S89" s="194"/>
      <c r="T89" s="77"/>
      <c r="U89" s="383"/>
      <c r="V89" s="77"/>
      <c r="W89" s="77"/>
      <c r="X89" s="77"/>
      <c r="Y89" s="1"/>
      <c r="Z89" s="1"/>
    </row>
    <row r="90" spans="1:26" s="9" customFormat="1" ht="14.45" customHeight="1" x14ac:dyDescent="0.2">
      <c r="A90" s="195"/>
      <c r="B90" s="225"/>
      <c r="C90" s="226"/>
      <c r="D90" s="226"/>
      <c r="E90" s="270" t="s">
        <v>371</v>
      </c>
      <c r="F90" s="249"/>
      <c r="G90" s="249"/>
      <c r="H90" s="249"/>
      <c r="I90" s="249"/>
      <c r="J90" s="260"/>
      <c r="K90" s="261"/>
      <c r="L90" s="276"/>
      <c r="M90" s="260"/>
      <c r="N90" s="264"/>
      <c r="O90" s="234"/>
      <c r="P90" s="270"/>
      <c r="Q90" s="248"/>
      <c r="R90" s="235"/>
      <c r="S90" s="194"/>
      <c r="T90" s="77"/>
      <c r="U90" s="383"/>
      <c r="V90" s="77"/>
      <c r="W90" s="77"/>
      <c r="X90" s="77"/>
      <c r="Y90" s="1"/>
      <c r="Z90" s="1"/>
    </row>
    <row r="91" spans="1:26" s="9" customFormat="1" ht="12" x14ac:dyDescent="0.2">
      <c r="A91" s="195"/>
      <c r="B91" s="214"/>
      <c r="C91" s="215"/>
      <c r="D91" s="216"/>
      <c r="E91" s="216"/>
      <c r="F91" s="216"/>
      <c r="G91" s="216"/>
      <c r="H91" s="216"/>
      <c r="I91" s="216"/>
      <c r="J91" s="217"/>
      <c r="K91" s="218"/>
      <c r="L91" s="219"/>
      <c r="M91" s="277"/>
      <c r="N91" s="220"/>
      <c r="O91" s="221"/>
      <c r="P91" s="332"/>
      <c r="Q91" s="243"/>
      <c r="R91" s="222"/>
      <c r="S91" s="194"/>
      <c r="T91" s="77"/>
      <c r="U91" s="383"/>
      <c r="V91" s="77"/>
      <c r="W91" s="77"/>
      <c r="X91" s="77"/>
      <c r="Y91" s="1"/>
      <c r="Z91" s="1"/>
    </row>
    <row r="92" spans="1:26" s="9" customFormat="1" ht="12.75" thickBot="1" x14ac:dyDescent="0.25">
      <c r="A92" s="195"/>
      <c r="B92" s="223"/>
      <c r="E92" s="1" t="str">
        <f>'T1'!$I$51</f>
        <v>Sofá Napa - 1 pax</v>
      </c>
      <c r="H92" s="1" t="s">
        <v>255</v>
      </c>
      <c r="I92" s="1"/>
      <c r="L92" s="18"/>
      <c r="M92" s="213">
        <v>410334</v>
      </c>
      <c r="N92" s="123"/>
      <c r="O92" s="48" t="str">
        <f>'T1'!$A$22</f>
        <v>unid.</v>
      </c>
      <c r="P92" s="2">
        <v>61.71</v>
      </c>
      <c r="Q92" s="2">
        <f>SUM(P92*N92)</f>
        <v>0</v>
      </c>
      <c r="R92" s="224"/>
      <c r="S92" s="194"/>
      <c r="T92" s="77"/>
      <c r="U92" s="383"/>
      <c r="V92" s="77"/>
      <c r="W92" s="77"/>
      <c r="X92" s="77"/>
      <c r="Y92" s="1"/>
      <c r="Z92" s="1"/>
    </row>
    <row r="93" spans="1:26" s="9" customFormat="1" ht="14.45" customHeight="1" x14ac:dyDescent="0.2">
      <c r="A93" s="195"/>
      <c r="B93" s="223"/>
      <c r="D93" s="1"/>
      <c r="G93" s="51"/>
      <c r="H93" s="1"/>
      <c r="I93" s="1"/>
      <c r="L93" s="18"/>
      <c r="N93" s="35"/>
      <c r="O93" s="48"/>
      <c r="P93" s="2"/>
      <c r="Q93" s="2"/>
      <c r="R93" s="224"/>
      <c r="S93" s="194"/>
      <c r="T93" s="77"/>
      <c r="U93" s="383"/>
      <c r="V93" s="77"/>
      <c r="W93" s="77"/>
      <c r="X93" s="77"/>
      <c r="Y93" s="1"/>
      <c r="Z93" s="1"/>
    </row>
    <row r="94" spans="1:26" s="9" customFormat="1" ht="14.45" customHeight="1" thickBot="1" x14ac:dyDescent="0.25">
      <c r="A94" s="195"/>
      <c r="B94" s="223"/>
      <c r="D94" s="1"/>
      <c r="F94" s="116" t="str">
        <f>'T1'!$A$32</f>
        <v>Branco</v>
      </c>
      <c r="G94" s="124"/>
      <c r="I94" s="116" t="str">
        <f>'T1'!$A$27</f>
        <v>Preto</v>
      </c>
      <c r="J94" s="124"/>
      <c r="K94" s="414" t="str">
        <f>'T1'!$A$37</f>
        <v>Vermelho</v>
      </c>
      <c r="L94" s="414"/>
      <c r="M94" s="124"/>
      <c r="N94" s="35"/>
      <c r="O94" s="48"/>
      <c r="P94" s="2"/>
      <c r="Q94" s="2"/>
      <c r="R94" s="224"/>
      <c r="S94" s="194"/>
      <c r="T94" s="77"/>
      <c r="U94" s="383"/>
      <c r="V94" s="77"/>
      <c r="W94" s="77"/>
      <c r="X94" s="77"/>
      <c r="Y94" s="1"/>
      <c r="Z94" s="1"/>
    </row>
    <row r="95" spans="1:26" s="9" customFormat="1" ht="14.45" customHeight="1" x14ac:dyDescent="0.2">
      <c r="A95" s="195"/>
      <c r="B95" s="225"/>
      <c r="C95" s="226"/>
      <c r="D95" s="226"/>
      <c r="E95" s="270" t="s">
        <v>372</v>
      </c>
      <c r="F95" s="249"/>
      <c r="G95" s="249"/>
      <c r="H95" s="249"/>
      <c r="I95" s="249"/>
      <c r="J95" s="260"/>
      <c r="K95" s="261"/>
      <c r="L95" s="276"/>
      <c r="M95" s="260"/>
      <c r="N95" s="264"/>
      <c r="O95" s="234"/>
      <c r="P95" s="270"/>
      <c r="Q95" s="248"/>
      <c r="R95" s="235"/>
      <c r="S95" s="194"/>
      <c r="T95" s="77"/>
      <c r="U95" s="383"/>
      <c r="V95" s="77"/>
      <c r="W95" s="77"/>
      <c r="X95" s="77"/>
      <c r="Y95" s="1"/>
      <c r="Z95" s="1"/>
    </row>
    <row r="96" spans="1:26" s="9" customFormat="1" ht="12" x14ac:dyDescent="0.2">
      <c r="A96" s="195"/>
      <c r="B96" s="214"/>
      <c r="C96" s="215"/>
      <c r="D96" s="216"/>
      <c r="E96" s="216"/>
      <c r="F96" s="216"/>
      <c r="G96" s="216"/>
      <c r="H96" s="216"/>
      <c r="I96" s="216"/>
      <c r="J96" s="217"/>
      <c r="K96" s="218"/>
      <c r="L96" s="219"/>
      <c r="M96" s="277"/>
      <c r="N96" s="220"/>
      <c r="O96" s="221"/>
      <c r="P96" s="332"/>
      <c r="Q96" s="243"/>
      <c r="R96" s="222"/>
      <c r="S96" s="194"/>
      <c r="T96" s="77"/>
      <c r="U96" s="383"/>
      <c r="V96" s="77"/>
      <c r="W96" s="77"/>
      <c r="X96" s="77"/>
      <c r="Y96" s="1"/>
      <c r="Z96" s="1"/>
    </row>
    <row r="97" spans="1:26" s="9" customFormat="1" ht="12.75" thickBot="1" x14ac:dyDescent="0.25">
      <c r="A97" s="195"/>
      <c r="B97" s="223"/>
      <c r="E97" s="1" t="str">
        <f>'T1'!$I$56</f>
        <v>Sofá Napa - 2 pax</v>
      </c>
      <c r="H97" s="1" t="s">
        <v>256</v>
      </c>
      <c r="I97" s="1"/>
      <c r="L97" s="18"/>
      <c r="M97" s="213">
        <v>410335</v>
      </c>
      <c r="N97" s="123"/>
      <c r="O97" s="48" t="str">
        <f>'T1'!$A$22</f>
        <v>unid.</v>
      </c>
      <c r="P97" s="2">
        <v>122.21</v>
      </c>
      <c r="Q97" s="2">
        <f>SUM(P97*N97)</f>
        <v>0</v>
      </c>
      <c r="R97" s="224"/>
      <c r="S97" s="194"/>
      <c r="T97" s="77"/>
      <c r="U97" s="383"/>
      <c r="V97" s="77"/>
      <c r="W97" s="77"/>
      <c r="X97" s="77"/>
      <c r="Y97" s="1"/>
      <c r="Z97" s="1"/>
    </row>
    <row r="98" spans="1:26" s="9" customFormat="1" ht="14.45" customHeight="1" x14ac:dyDescent="0.2">
      <c r="A98" s="195"/>
      <c r="B98" s="223"/>
      <c r="D98" s="1"/>
      <c r="G98" s="51"/>
      <c r="H98" s="1"/>
      <c r="I98" s="1"/>
      <c r="L98" s="18"/>
      <c r="N98" s="35"/>
      <c r="O98" s="48"/>
      <c r="P98" s="2"/>
      <c r="Q98" s="2"/>
      <c r="R98" s="224"/>
      <c r="S98" s="194"/>
      <c r="T98" s="77"/>
      <c r="U98" s="383"/>
      <c r="V98" s="77"/>
      <c r="W98" s="77"/>
      <c r="X98" s="77"/>
      <c r="Y98" s="1"/>
      <c r="Z98" s="1"/>
    </row>
    <row r="99" spans="1:26" s="9" customFormat="1" ht="14.45" customHeight="1" thickBot="1" x14ac:dyDescent="0.25">
      <c r="A99" s="195"/>
      <c r="B99" s="223"/>
      <c r="D99" s="1"/>
      <c r="F99" s="116" t="str">
        <f>'T1'!$A$32</f>
        <v>Branco</v>
      </c>
      <c r="G99" s="124"/>
      <c r="I99" s="116" t="str">
        <f>'T1'!$A$27</f>
        <v>Preto</v>
      </c>
      <c r="J99" s="124"/>
      <c r="K99" s="414" t="str">
        <f>'T1'!$A$37</f>
        <v>Vermelho</v>
      </c>
      <c r="L99" s="414"/>
      <c r="M99" s="124"/>
      <c r="N99" s="35"/>
      <c r="O99" s="48"/>
      <c r="P99" s="2"/>
      <c r="Q99" s="2"/>
      <c r="R99" s="224"/>
      <c r="S99" s="194"/>
      <c r="T99" s="77"/>
      <c r="U99" s="383"/>
      <c r="V99" s="77"/>
      <c r="W99" s="77"/>
      <c r="X99" s="77"/>
      <c r="Y99" s="1"/>
      <c r="Z99" s="1"/>
    </row>
    <row r="100" spans="1:26" s="9" customFormat="1" ht="14.45" customHeight="1" x14ac:dyDescent="0.2">
      <c r="A100" s="195"/>
      <c r="B100" s="223"/>
      <c r="D100" s="1"/>
      <c r="P100" s="2"/>
      <c r="Q100" s="2"/>
      <c r="R100" s="224"/>
      <c r="S100" s="194"/>
      <c r="T100" s="77"/>
      <c r="U100" s="383"/>
      <c r="V100" s="77"/>
      <c r="W100" s="77"/>
      <c r="X100" s="77"/>
      <c r="Y100" s="1"/>
      <c r="Z100" s="1"/>
    </row>
    <row r="101" spans="1:26" s="9" customFormat="1" ht="14.45" customHeight="1" x14ac:dyDescent="0.2">
      <c r="A101" s="195"/>
      <c r="B101" s="225"/>
      <c r="C101" s="226"/>
      <c r="D101" s="226"/>
      <c r="E101" s="270" t="s">
        <v>373</v>
      </c>
      <c r="F101" s="226"/>
      <c r="G101" s="249"/>
      <c r="H101" s="249"/>
      <c r="I101" s="249"/>
      <c r="J101" s="260"/>
      <c r="K101" s="261"/>
      <c r="L101" s="276"/>
      <c r="M101" s="260"/>
      <c r="N101" s="264"/>
      <c r="O101" s="234"/>
      <c r="P101" s="270"/>
      <c r="Q101" s="248"/>
      <c r="R101" s="235"/>
      <c r="S101" s="194"/>
      <c r="T101" s="77"/>
      <c r="U101" s="383"/>
      <c r="V101" s="77"/>
      <c r="W101" s="77"/>
      <c r="X101" s="77"/>
      <c r="Y101" s="1"/>
      <c r="Z101" s="1"/>
    </row>
    <row r="102" spans="1:26" s="9" customFormat="1" ht="12" x14ac:dyDescent="0.2">
      <c r="A102" s="195"/>
      <c r="E102" s="211"/>
      <c r="F102" s="3"/>
      <c r="G102" s="3"/>
      <c r="H102" s="37"/>
      <c r="I102" s="37"/>
      <c r="J102" s="37"/>
      <c r="K102" s="29"/>
      <c r="L102" s="209"/>
      <c r="M102" s="212"/>
      <c r="N102" s="2"/>
      <c r="O102" s="418" t="s">
        <v>424</v>
      </c>
      <c r="P102" s="418"/>
      <c r="Q102" s="329">
        <f>SUM(Q58:Q97)</f>
        <v>0</v>
      </c>
      <c r="S102" s="194"/>
      <c r="T102" s="77"/>
      <c r="U102" s="383"/>
      <c r="V102" s="77"/>
      <c r="W102" s="77"/>
      <c r="X102" s="77"/>
      <c r="Y102" s="1"/>
      <c r="Z102" s="1"/>
    </row>
    <row r="103" spans="1:26" s="44" customFormat="1" ht="12.75" thickBot="1" x14ac:dyDescent="0.25">
      <c r="A103" s="196"/>
      <c r="B103" s="55"/>
      <c r="C103" s="55"/>
      <c r="D103" s="55"/>
      <c r="E103" s="142"/>
      <c r="F103" s="143"/>
      <c r="G103" s="143"/>
      <c r="H103" s="144"/>
      <c r="I103" s="144"/>
      <c r="J103" s="144"/>
      <c r="K103" s="139"/>
      <c r="L103" s="98"/>
      <c r="M103" s="148"/>
      <c r="N103" s="140"/>
      <c r="O103" s="99"/>
      <c r="P103" s="152"/>
      <c r="Q103" s="143"/>
      <c r="R103" s="55"/>
      <c r="S103" s="197"/>
      <c r="T103" s="75"/>
      <c r="U103" s="383"/>
      <c r="V103" s="75"/>
      <c r="W103" s="75"/>
      <c r="X103" s="75"/>
      <c r="Y103" s="4"/>
      <c r="Z103" s="4"/>
    </row>
    <row r="104" spans="1:26" s="9" customFormat="1" ht="14.45" customHeight="1" x14ac:dyDescent="0.2">
      <c r="A104" s="198"/>
      <c r="B104" s="100"/>
      <c r="C104" s="100"/>
      <c r="D104" s="100"/>
      <c r="E104" s="135"/>
      <c r="F104" s="101"/>
      <c r="G104" s="101"/>
      <c r="H104" s="101"/>
      <c r="I104" s="101"/>
      <c r="J104" s="101"/>
      <c r="K104" s="102"/>
      <c r="L104" s="103"/>
      <c r="M104" s="136"/>
      <c r="N104" s="105"/>
      <c r="O104" s="106"/>
      <c r="P104" s="333"/>
      <c r="Q104" s="117" t="s">
        <v>273</v>
      </c>
      <c r="R104" s="100"/>
      <c r="S104" s="199"/>
      <c r="T104" s="77"/>
      <c r="U104" s="383"/>
      <c r="V104" s="77"/>
      <c r="W104" s="77"/>
      <c r="X104" s="77"/>
      <c r="Y104" s="1"/>
      <c r="Z104" s="1"/>
    </row>
    <row r="105" spans="1:26" s="9" customFormat="1" ht="12" x14ac:dyDescent="0.2">
      <c r="A105" s="195"/>
      <c r="B105" s="20"/>
      <c r="C105" s="43" t="str">
        <f>'T1'!$K$46</f>
        <v>Nome da Empresa Expositora:</v>
      </c>
      <c r="G105" s="395">
        <f>$G$11</f>
        <v>0</v>
      </c>
      <c r="H105" s="395"/>
      <c r="I105" s="395"/>
      <c r="J105" s="395"/>
      <c r="K105" s="395"/>
      <c r="L105" s="395"/>
      <c r="M105" s="395"/>
      <c r="N105" s="395"/>
      <c r="O105" s="395"/>
      <c r="P105" s="395"/>
      <c r="Q105" s="395"/>
      <c r="R105" s="116"/>
      <c r="S105" s="194"/>
      <c r="T105" s="77"/>
      <c r="U105" s="383"/>
      <c r="V105" s="77"/>
      <c r="W105" s="77"/>
      <c r="X105" s="77"/>
      <c r="Y105" s="1"/>
      <c r="Z105" s="1"/>
    </row>
    <row r="106" spans="1:26" s="9" customFormat="1" ht="12.75" thickBot="1" x14ac:dyDescent="0.25">
      <c r="A106" s="196"/>
      <c r="B106" s="313"/>
      <c r="C106" s="144"/>
      <c r="D106" s="55"/>
      <c r="E106" s="314"/>
      <c r="F106" s="314"/>
      <c r="G106" s="314"/>
      <c r="H106" s="314"/>
      <c r="I106" s="314"/>
      <c r="J106" s="314"/>
      <c r="K106" s="314"/>
      <c r="L106" s="314"/>
      <c r="M106" s="314"/>
      <c r="N106" s="314"/>
      <c r="O106" s="314"/>
      <c r="P106" s="334"/>
      <c r="Q106" s="334"/>
      <c r="R106" s="314"/>
      <c r="S106" s="197"/>
      <c r="T106" s="77"/>
      <c r="U106" s="383"/>
      <c r="V106" s="77"/>
      <c r="W106" s="77"/>
      <c r="X106" s="77"/>
      <c r="Y106" s="1"/>
      <c r="Z106" s="1"/>
    </row>
    <row r="107" spans="1:26" s="9" customFormat="1" ht="12" x14ac:dyDescent="0.2">
      <c r="A107" s="195"/>
      <c r="B107" s="20"/>
      <c r="C107" s="43"/>
      <c r="E107" s="8"/>
      <c r="F107" s="8"/>
      <c r="G107" s="8"/>
      <c r="H107" s="8"/>
      <c r="I107" s="8"/>
      <c r="J107" s="8"/>
      <c r="K107" s="8"/>
      <c r="L107" s="8"/>
      <c r="M107" s="8"/>
      <c r="N107" s="8"/>
      <c r="O107" s="8"/>
      <c r="P107" s="331"/>
      <c r="Q107" s="331"/>
      <c r="R107" s="8"/>
      <c r="S107" s="194"/>
      <c r="T107" s="77"/>
      <c r="U107" s="383"/>
      <c r="V107" s="77"/>
      <c r="W107" s="77"/>
      <c r="X107" s="77"/>
      <c r="Y107" s="1"/>
      <c r="Z107" s="1"/>
    </row>
    <row r="108" spans="1:26" s="9" customFormat="1" ht="14.45" customHeight="1" x14ac:dyDescent="0.2">
      <c r="A108" s="195"/>
      <c r="D108" s="43"/>
      <c r="E108" s="43"/>
      <c r="F108" s="43"/>
      <c r="G108" s="43"/>
      <c r="H108" s="43"/>
      <c r="I108" s="43"/>
      <c r="J108" s="14"/>
      <c r="K108" s="27"/>
      <c r="L108" s="34"/>
      <c r="N108" s="10" t="str">
        <f>'T1'!$C$45</f>
        <v>Quant.</v>
      </c>
      <c r="P108" s="42" t="s">
        <v>8</v>
      </c>
      <c r="Q108" s="11" t="str">
        <f>'T1'!$C$40</f>
        <v>Valor</v>
      </c>
      <c r="S108" s="194"/>
      <c r="T108" s="77"/>
      <c r="U108" s="383"/>
      <c r="V108" s="77"/>
      <c r="W108" s="77"/>
      <c r="X108" s="77"/>
      <c r="Y108" s="1"/>
      <c r="Z108" s="1"/>
    </row>
    <row r="109" spans="1:26" s="9" customFormat="1" ht="14.45" customHeight="1" x14ac:dyDescent="0.2">
      <c r="A109" s="195"/>
      <c r="B109" s="214"/>
      <c r="C109" s="215"/>
      <c r="D109" s="216"/>
      <c r="E109" s="216"/>
      <c r="F109" s="216"/>
      <c r="G109" s="216"/>
      <c r="H109" s="216"/>
      <c r="I109" s="216"/>
      <c r="J109" s="217"/>
      <c r="K109" s="218"/>
      <c r="L109" s="219"/>
      <c r="M109" s="277"/>
      <c r="N109" s="220"/>
      <c r="O109" s="221"/>
      <c r="P109" s="332"/>
      <c r="Q109" s="243"/>
      <c r="R109" s="222"/>
      <c r="S109" s="194"/>
      <c r="T109" s="77"/>
      <c r="U109" s="383"/>
      <c r="V109" s="77"/>
      <c r="W109" s="77"/>
      <c r="X109" s="77"/>
      <c r="Y109" s="1"/>
      <c r="Z109" s="1"/>
    </row>
    <row r="110" spans="1:26" s="9" customFormat="1" ht="14.45" customHeight="1" thickBot="1" x14ac:dyDescent="0.25">
      <c r="A110" s="195"/>
      <c r="B110" s="223"/>
      <c r="E110" s="43" t="str">
        <f>'T1'!$K$1</f>
        <v xml:space="preserve">Puff Napa quadrado branco </v>
      </c>
      <c r="G110" s="43"/>
      <c r="I110" s="43" t="s">
        <v>257</v>
      </c>
      <c r="L110" s="19"/>
      <c r="M110" s="119">
        <v>409591</v>
      </c>
      <c r="N110" s="123"/>
      <c r="O110" s="48" t="str">
        <f>'T1'!$A$22</f>
        <v>unid.</v>
      </c>
      <c r="P110" s="2">
        <v>16.940000000000001</v>
      </c>
      <c r="Q110" s="2">
        <f>SUM(P110*N110)</f>
        <v>0</v>
      </c>
      <c r="R110" s="224"/>
      <c r="S110" s="194"/>
      <c r="T110" s="77"/>
      <c r="U110" s="383"/>
      <c r="V110" s="77"/>
      <c r="W110" s="77"/>
      <c r="X110" s="77"/>
      <c r="Y110" s="1"/>
      <c r="Z110" s="1"/>
    </row>
    <row r="111" spans="1:26" s="9" customFormat="1" ht="14.45" customHeight="1" x14ac:dyDescent="0.2">
      <c r="A111" s="195"/>
      <c r="B111" s="223"/>
      <c r="D111" s="43"/>
      <c r="G111" s="43"/>
      <c r="H111" s="43"/>
      <c r="I111" s="43"/>
      <c r="L111" s="19"/>
      <c r="M111" s="19"/>
      <c r="N111" s="35"/>
      <c r="O111" s="35"/>
      <c r="P111" s="2"/>
      <c r="Q111" s="2"/>
      <c r="R111" s="224"/>
      <c r="S111" s="194"/>
      <c r="T111" s="77"/>
      <c r="U111" s="383"/>
      <c r="V111" s="77"/>
      <c r="W111" s="77"/>
      <c r="X111" s="77"/>
      <c r="Y111" s="1"/>
      <c r="Z111" s="1"/>
    </row>
    <row r="112" spans="1:26" s="9" customFormat="1" ht="14.45" customHeight="1" x14ac:dyDescent="0.2">
      <c r="A112" s="195"/>
      <c r="B112" s="225"/>
      <c r="C112" s="226"/>
      <c r="D112" s="226"/>
      <c r="E112" s="278" t="s">
        <v>200</v>
      </c>
      <c r="F112" s="272"/>
      <c r="G112" s="272"/>
      <c r="H112" s="237"/>
      <c r="I112" s="237"/>
      <c r="J112" s="237"/>
      <c r="K112" s="229"/>
      <c r="L112" s="230"/>
      <c r="M112" s="260"/>
      <c r="N112" s="233"/>
      <c r="O112" s="233"/>
      <c r="P112" s="270"/>
      <c r="Q112" s="248"/>
      <c r="R112" s="235"/>
      <c r="S112" s="194"/>
      <c r="T112" s="77"/>
      <c r="U112" s="383"/>
      <c r="V112" s="77"/>
      <c r="W112" s="77"/>
      <c r="X112" s="77"/>
      <c r="Y112" s="1"/>
      <c r="Z112" s="1"/>
    </row>
    <row r="113" spans="1:26" s="9" customFormat="1" ht="14.45" customHeight="1" x14ac:dyDescent="0.2">
      <c r="A113" s="195"/>
      <c r="B113" s="214"/>
      <c r="C113" s="215"/>
      <c r="D113" s="216"/>
      <c r="E113" s="216"/>
      <c r="F113" s="216"/>
      <c r="G113" s="216"/>
      <c r="H113" s="216"/>
      <c r="I113" s="216"/>
      <c r="J113" s="217"/>
      <c r="K113" s="218"/>
      <c r="L113" s="219"/>
      <c r="M113" s="277"/>
      <c r="N113" s="220"/>
      <c r="O113" s="221"/>
      <c r="P113" s="332"/>
      <c r="Q113" s="243"/>
      <c r="R113" s="222"/>
      <c r="S113" s="194"/>
      <c r="T113" s="77"/>
      <c r="U113" s="383"/>
      <c r="V113" s="77"/>
      <c r="W113" s="77"/>
      <c r="X113" s="77"/>
      <c r="Y113" s="1"/>
      <c r="Z113" s="1"/>
    </row>
    <row r="114" spans="1:26" s="9" customFormat="1" ht="14.45" customHeight="1" thickBot="1" x14ac:dyDescent="0.25">
      <c r="A114" s="195"/>
      <c r="B114" s="223"/>
      <c r="E114" s="43" t="str">
        <f>'T1'!$K$1</f>
        <v xml:space="preserve">Puff Napa quadrado branco </v>
      </c>
      <c r="G114" s="43"/>
      <c r="I114" s="43" t="s">
        <v>374</v>
      </c>
      <c r="L114" s="19"/>
      <c r="M114" s="70">
        <v>412220</v>
      </c>
      <c r="N114" s="123"/>
      <c r="O114" s="48" t="str">
        <f>'T1'!$A$22</f>
        <v>unid.</v>
      </c>
      <c r="P114" s="2">
        <v>23.29</v>
      </c>
      <c r="Q114" s="2">
        <f>SUM(P114*N114)</f>
        <v>0</v>
      </c>
      <c r="R114" s="224"/>
      <c r="S114" s="194"/>
      <c r="T114" s="77"/>
      <c r="U114" s="383"/>
      <c r="V114" s="77"/>
      <c r="W114" s="77"/>
      <c r="X114" s="77"/>
      <c r="Y114" s="1"/>
      <c r="Z114" s="1"/>
    </row>
    <row r="115" spans="1:26" s="9" customFormat="1" ht="14.45" customHeight="1" x14ac:dyDescent="0.2">
      <c r="A115" s="195"/>
      <c r="B115" s="223"/>
      <c r="D115" s="43"/>
      <c r="G115" s="43"/>
      <c r="H115" s="43"/>
      <c r="I115" s="43"/>
      <c r="L115" s="19"/>
      <c r="M115" s="19"/>
      <c r="N115" s="35"/>
      <c r="O115" s="35"/>
      <c r="P115" s="2"/>
      <c r="Q115" s="2"/>
      <c r="R115" s="224"/>
      <c r="S115" s="194"/>
      <c r="T115" s="77"/>
      <c r="U115" s="383"/>
      <c r="V115" s="77"/>
      <c r="W115" s="77"/>
      <c r="X115" s="77"/>
      <c r="Y115" s="1"/>
      <c r="Z115" s="1"/>
    </row>
    <row r="116" spans="1:26" s="9" customFormat="1" ht="14.45" customHeight="1" x14ac:dyDescent="0.2">
      <c r="A116" s="195"/>
      <c r="B116" s="225"/>
      <c r="C116" s="226"/>
      <c r="D116" s="226"/>
      <c r="E116" s="278" t="s">
        <v>201</v>
      </c>
      <c r="F116" s="272"/>
      <c r="G116" s="272"/>
      <c r="H116" s="237"/>
      <c r="I116" s="237"/>
      <c r="J116" s="237"/>
      <c r="K116" s="229"/>
      <c r="L116" s="230"/>
      <c r="M116" s="260"/>
      <c r="N116" s="233"/>
      <c r="O116" s="233"/>
      <c r="P116" s="270"/>
      <c r="Q116" s="248"/>
      <c r="R116" s="235"/>
      <c r="S116" s="194"/>
      <c r="T116" s="77"/>
      <c r="U116" s="383"/>
      <c r="V116" s="77"/>
      <c r="W116" s="77"/>
      <c r="X116" s="77"/>
      <c r="Y116" s="1"/>
      <c r="Z116" s="1"/>
    </row>
    <row r="117" spans="1:26" s="9" customFormat="1" ht="14.45" customHeight="1" x14ac:dyDescent="0.2">
      <c r="A117" s="195"/>
      <c r="B117" s="214"/>
      <c r="C117" s="215"/>
      <c r="D117" s="216"/>
      <c r="E117" s="216"/>
      <c r="F117" s="216"/>
      <c r="G117" s="216"/>
      <c r="H117" s="216"/>
      <c r="I117" s="216"/>
      <c r="J117" s="217"/>
      <c r="K117" s="218"/>
      <c r="L117" s="219"/>
      <c r="M117" s="277"/>
      <c r="N117" s="220"/>
      <c r="O117" s="221"/>
      <c r="P117" s="332"/>
      <c r="Q117" s="243"/>
      <c r="R117" s="222"/>
      <c r="S117" s="194"/>
      <c r="T117" s="77"/>
      <c r="U117" s="383"/>
      <c r="V117" s="77"/>
      <c r="W117" s="77"/>
      <c r="X117" s="77"/>
      <c r="Y117" s="1"/>
      <c r="Z117" s="1"/>
    </row>
    <row r="118" spans="1:26" s="9" customFormat="1" ht="14.45" customHeight="1" thickBot="1" x14ac:dyDescent="0.25">
      <c r="A118" s="195"/>
      <c r="B118" s="223"/>
      <c r="E118" s="43" t="str">
        <f>'T1'!$K$6</f>
        <v>Puff Napa redondo preto</v>
      </c>
      <c r="G118" s="43"/>
      <c r="I118" s="43" t="s">
        <v>258</v>
      </c>
      <c r="L118" s="19"/>
      <c r="M118" s="119">
        <v>409592</v>
      </c>
      <c r="N118" s="123"/>
      <c r="O118" s="48" t="str">
        <f>'T1'!$A$22</f>
        <v>unid.</v>
      </c>
      <c r="P118" s="12">
        <v>16.940000000000001</v>
      </c>
      <c r="Q118" s="2">
        <f>SUM(P118*N118)</f>
        <v>0</v>
      </c>
      <c r="R118" s="224"/>
      <c r="S118" s="194"/>
      <c r="T118" s="77"/>
      <c r="U118" s="383"/>
      <c r="V118" s="77"/>
      <c r="W118" s="77"/>
      <c r="X118" s="77"/>
      <c r="Y118" s="1"/>
      <c r="Z118" s="1"/>
    </row>
    <row r="119" spans="1:26" s="9" customFormat="1" ht="14.45" customHeight="1" x14ac:dyDescent="0.2">
      <c r="A119" s="195"/>
      <c r="B119" s="223"/>
      <c r="D119" s="43"/>
      <c r="G119" s="43"/>
      <c r="H119" s="43"/>
      <c r="I119" s="43"/>
      <c r="L119" s="19"/>
      <c r="M119" s="70"/>
      <c r="N119" s="35"/>
      <c r="O119" s="35"/>
      <c r="P119" s="12"/>
      <c r="Q119" s="2"/>
      <c r="R119" s="224"/>
      <c r="S119" s="194"/>
      <c r="T119" s="77"/>
      <c r="U119" s="383"/>
      <c r="V119" s="77"/>
      <c r="W119" s="77"/>
      <c r="X119" s="77"/>
      <c r="Y119" s="1"/>
      <c r="Z119" s="1"/>
    </row>
    <row r="120" spans="1:26" s="9" customFormat="1" ht="14.45" customHeight="1" x14ac:dyDescent="0.2">
      <c r="A120" s="195"/>
      <c r="B120" s="225"/>
      <c r="C120" s="226"/>
      <c r="D120" s="226"/>
      <c r="E120" s="278" t="s">
        <v>392</v>
      </c>
      <c r="F120" s="278"/>
      <c r="G120" s="278"/>
      <c r="H120" s="228"/>
      <c r="I120" s="228"/>
      <c r="J120" s="228"/>
      <c r="K120" s="229"/>
      <c r="L120" s="279"/>
      <c r="M120" s="280"/>
      <c r="N120" s="232"/>
      <c r="O120" s="233"/>
      <c r="P120" s="270"/>
      <c r="Q120" s="248"/>
      <c r="R120" s="235"/>
      <c r="S120" s="194"/>
      <c r="T120" s="77"/>
      <c r="U120" s="383"/>
      <c r="V120" s="77"/>
      <c r="W120" s="77"/>
      <c r="X120" s="77"/>
      <c r="Y120" s="1"/>
      <c r="Z120" s="1"/>
    </row>
    <row r="121" spans="1:26" s="9" customFormat="1" ht="14.45" customHeight="1" x14ac:dyDescent="0.2">
      <c r="A121" s="195"/>
      <c r="B121" s="214"/>
      <c r="C121" s="215"/>
      <c r="D121" s="216"/>
      <c r="E121" s="216"/>
      <c r="F121" s="215"/>
      <c r="G121" s="216"/>
      <c r="H121" s="216"/>
      <c r="I121" s="216"/>
      <c r="J121" s="217"/>
      <c r="K121" s="218"/>
      <c r="L121" s="219"/>
      <c r="M121" s="281"/>
      <c r="N121" s="215"/>
      <c r="O121" s="215"/>
      <c r="P121" s="332"/>
      <c r="Q121" s="243"/>
      <c r="R121" s="222"/>
      <c r="S121" s="194"/>
      <c r="T121" s="77"/>
      <c r="U121" s="383"/>
      <c r="V121" s="77"/>
      <c r="W121" s="77"/>
      <c r="X121" s="77"/>
      <c r="Y121" s="1"/>
      <c r="Z121" s="1"/>
    </row>
    <row r="122" spans="1:26" s="9" customFormat="1" ht="14.45" customHeight="1" thickBot="1" x14ac:dyDescent="0.25">
      <c r="A122" s="195"/>
      <c r="B122" s="223"/>
      <c r="E122" s="32" t="str">
        <f>'T1'!$G$26</f>
        <v xml:space="preserve">Mesa alta tampo em vidro </v>
      </c>
      <c r="F122" s="32"/>
      <c r="G122" s="32"/>
      <c r="I122" s="1" t="s">
        <v>246</v>
      </c>
      <c r="L122" s="19"/>
      <c r="M122" s="213">
        <v>410324</v>
      </c>
      <c r="N122" s="123"/>
      <c r="O122" s="48" t="str">
        <f>'T1'!$A$22</f>
        <v>unid.</v>
      </c>
      <c r="P122" s="12">
        <v>33.880000000000003</v>
      </c>
      <c r="Q122" s="2">
        <f>SUM(P122*N122)</f>
        <v>0</v>
      </c>
      <c r="R122" s="224"/>
      <c r="S122" s="194"/>
      <c r="T122" s="77"/>
      <c r="U122" s="383"/>
      <c r="V122" s="77"/>
      <c r="W122" s="77"/>
      <c r="X122" s="77"/>
      <c r="Y122" s="1"/>
      <c r="Z122" s="1"/>
    </row>
    <row r="123" spans="1:26" s="9" customFormat="1" ht="14.45" customHeight="1" x14ac:dyDescent="0.2">
      <c r="A123" s="195"/>
      <c r="B123" s="223"/>
      <c r="E123" s="32"/>
      <c r="F123" s="32"/>
      <c r="G123" s="32"/>
      <c r="I123" s="48"/>
      <c r="L123" s="29"/>
      <c r="M123" s="65"/>
      <c r="P123" s="1"/>
      <c r="Q123" s="1"/>
      <c r="R123" s="224"/>
      <c r="S123" s="194"/>
      <c r="T123" s="77"/>
      <c r="U123" s="383"/>
      <c r="V123" s="77"/>
      <c r="W123" s="77"/>
      <c r="X123" s="77"/>
      <c r="Y123" s="1"/>
      <c r="Z123" s="1"/>
    </row>
    <row r="124" spans="1:26" s="9" customFormat="1" ht="14.45" customHeight="1" x14ac:dyDescent="0.2">
      <c r="A124" s="195"/>
      <c r="B124" s="223"/>
      <c r="E124" s="134" t="s">
        <v>190</v>
      </c>
      <c r="F124" s="1"/>
      <c r="G124" s="1"/>
      <c r="H124" s="43"/>
      <c r="I124" s="43"/>
      <c r="J124" s="43"/>
      <c r="K124" s="28"/>
      <c r="L124" s="209"/>
      <c r="M124" s="210"/>
      <c r="N124" s="12"/>
      <c r="O124" s="2"/>
      <c r="P124" s="137"/>
      <c r="Q124" s="1"/>
      <c r="R124" s="224"/>
      <c r="S124" s="194"/>
      <c r="T124" s="77"/>
      <c r="U124" s="383"/>
      <c r="V124" s="77"/>
      <c r="W124" s="77"/>
      <c r="X124" s="77"/>
      <c r="Y124" s="1"/>
      <c r="Z124" s="1"/>
    </row>
    <row r="125" spans="1:26" s="9" customFormat="1" ht="14.45" customHeight="1" x14ac:dyDescent="0.2">
      <c r="A125" s="195"/>
      <c r="B125" s="214"/>
      <c r="C125" s="215"/>
      <c r="D125" s="216"/>
      <c r="E125" s="216"/>
      <c r="F125" s="216"/>
      <c r="G125" s="216"/>
      <c r="H125" s="216"/>
      <c r="I125" s="216"/>
      <c r="J125" s="217"/>
      <c r="K125" s="218"/>
      <c r="L125" s="219"/>
      <c r="M125" s="240"/>
      <c r="N125" s="220"/>
      <c r="O125" s="221"/>
      <c r="P125" s="332"/>
      <c r="Q125" s="243"/>
      <c r="R125" s="222"/>
      <c r="S125" s="194"/>
      <c r="T125" s="77"/>
      <c r="U125" s="383"/>
      <c r="V125" s="77"/>
      <c r="W125" s="77"/>
      <c r="X125" s="77"/>
      <c r="Y125" s="1"/>
      <c r="Z125" s="1"/>
    </row>
    <row r="126" spans="1:26" s="9" customFormat="1" ht="14.45" customHeight="1" thickBot="1" x14ac:dyDescent="0.25">
      <c r="A126" s="195"/>
      <c r="B126" s="223"/>
      <c r="E126" s="43" t="str">
        <f>'T1'!$G$21</f>
        <v xml:space="preserve">Mesa alta </v>
      </c>
      <c r="G126" s="1" t="s">
        <v>245</v>
      </c>
      <c r="L126" s="19"/>
      <c r="M126" s="213">
        <v>410323</v>
      </c>
      <c r="N126" s="123"/>
      <c r="O126" s="48" t="str">
        <f>'T1'!$A$22</f>
        <v>unid.</v>
      </c>
      <c r="P126" s="12">
        <v>33.880000000000003</v>
      </c>
      <c r="Q126" s="2">
        <f>SUM(P126*N126)</f>
        <v>0</v>
      </c>
      <c r="R126" s="224"/>
      <c r="S126" s="194"/>
      <c r="T126" s="77"/>
      <c r="U126" s="383"/>
      <c r="V126" s="77"/>
      <c r="W126" s="77"/>
      <c r="X126" s="77"/>
      <c r="Y126" s="1"/>
      <c r="Z126" s="1"/>
    </row>
    <row r="127" spans="1:26" s="9" customFormat="1" ht="14.45" customHeight="1" x14ac:dyDescent="0.2">
      <c r="A127" s="195"/>
      <c r="B127" s="223"/>
      <c r="D127" s="43"/>
      <c r="G127" s="43"/>
      <c r="L127" s="19"/>
      <c r="M127" s="65"/>
      <c r="N127" s="8"/>
      <c r="O127" s="48"/>
      <c r="P127" s="12"/>
      <c r="Q127" s="2"/>
      <c r="R127" s="224"/>
      <c r="S127" s="194"/>
      <c r="T127" s="77"/>
      <c r="U127" s="383"/>
      <c r="V127" s="77"/>
      <c r="W127" s="77"/>
      <c r="X127" s="77"/>
      <c r="Y127" s="1"/>
      <c r="Z127" s="1"/>
    </row>
    <row r="128" spans="1:26" s="9" customFormat="1" ht="14.45" customHeight="1" thickBot="1" x14ac:dyDescent="0.25">
      <c r="A128" s="195"/>
      <c r="B128" s="223"/>
      <c r="D128" s="43"/>
      <c r="G128" s="116" t="str">
        <f>'T1'!$A$32</f>
        <v>Branco</v>
      </c>
      <c r="H128" s="124"/>
      <c r="J128" s="115" t="str">
        <f>'T1'!$A$27</f>
        <v>Preto</v>
      </c>
      <c r="K128" s="124"/>
      <c r="L128" s="19"/>
      <c r="M128" s="65"/>
      <c r="P128" s="1"/>
      <c r="Q128" s="1"/>
      <c r="R128" s="224"/>
      <c r="S128" s="194"/>
      <c r="T128" s="77"/>
      <c r="U128" s="383"/>
      <c r="V128" s="77"/>
      <c r="W128" s="77"/>
      <c r="X128" s="77"/>
      <c r="Y128" s="1"/>
      <c r="Z128" s="1"/>
    </row>
    <row r="129" spans="1:26" s="9" customFormat="1" ht="14.45" customHeight="1" x14ac:dyDescent="0.2">
      <c r="A129" s="195"/>
      <c r="B129" s="225"/>
      <c r="C129" s="226"/>
      <c r="D129" s="226"/>
      <c r="E129" s="247" t="s">
        <v>188</v>
      </c>
      <c r="F129" s="248"/>
      <c r="G129" s="248"/>
      <c r="H129" s="249"/>
      <c r="I129" s="249"/>
      <c r="J129" s="249"/>
      <c r="K129" s="229"/>
      <c r="L129" s="230"/>
      <c r="M129" s="231"/>
      <c r="N129" s="260"/>
      <c r="O129" s="233"/>
      <c r="P129" s="270"/>
      <c r="Q129" s="248"/>
      <c r="R129" s="235"/>
      <c r="S129" s="194"/>
      <c r="T129" s="77"/>
      <c r="U129" s="383"/>
      <c r="V129" s="77"/>
      <c r="W129" s="77"/>
      <c r="X129" s="77"/>
      <c r="Y129" s="1"/>
      <c r="Z129" s="1"/>
    </row>
    <row r="130" spans="1:26" s="9" customFormat="1" ht="14.45" customHeight="1" x14ac:dyDescent="0.2">
      <c r="A130" s="195"/>
      <c r="B130" s="214"/>
      <c r="C130" s="215"/>
      <c r="D130" s="216"/>
      <c r="E130" s="216"/>
      <c r="F130" s="216"/>
      <c r="G130" s="216"/>
      <c r="H130" s="216"/>
      <c r="I130" s="216"/>
      <c r="J130" s="217"/>
      <c r="K130" s="218"/>
      <c r="L130" s="219"/>
      <c r="M130" s="282"/>
      <c r="N130" s="220"/>
      <c r="O130" s="221"/>
      <c r="P130" s="332"/>
      <c r="Q130" s="243"/>
      <c r="R130" s="222"/>
      <c r="S130" s="194"/>
      <c r="T130" s="77"/>
      <c r="U130" s="383"/>
      <c r="V130" s="77"/>
      <c r="W130" s="77"/>
      <c r="X130" s="77"/>
      <c r="Y130" s="1"/>
      <c r="Z130" s="1"/>
    </row>
    <row r="131" spans="1:26" s="9" customFormat="1" ht="14.45" customHeight="1" thickBot="1" x14ac:dyDescent="0.25">
      <c r="A131" s="195"/>
      <c r="B131" s="223"/>
      <c r="E131" s="43" t="str">
        <f>'T1'!$G$1</f>
        <v xml:space="preserve">Mesa redonda branca </v>
      </c>
      <c r="G131" s="43"/>
      <c r="H131" s="1" t="s">
        <v>242</v>
      </c>
      <c r="L131" s="41"/>
      <c r="M131" s="213">
        <v>409568</v>
      </c>
      <c r="N131" s="123"/>
      <c r="O131" s="48" t="str">
        <f>'T1'!$A$22</f>
        <v>unid.</v>
      </c>
      <c r="P131" s="12">
        <v>24.2</v>
      </c>
      <c r="Q131" s="2">
        <f>SUM(P131*N131)</f>
        <v>0</v>
      </c>
      <c r="R131" s="224"/>
      <c r="S131" s="194"/>
      <c r="T131" s="77"/>
      <c r="U131" s="383"/>
      <c r="V131" s="77"/>
      <c r="W131" s="77"/>
      <c r="X131" s="77"/>
      <c r="Y131" s="1"/>
      <c r="Z131" s="1"/>
    </row>
    <row r="132" spans="1:26" s="9" customFormat="1" ht="14.45" customHeight="1" x14ac:dyDescent="0.2">
      <c r="A132" s="195"/>
      <c r="B132" s="223"/>
      <c r="E132" s="43"/>
      <c r="G132" s="43"/>
      <c r="H132" s="1"/>
      <c r="L132" s="41"/>
      <c r="M132" s="65"/>
      <c r="N132" s="40"/>
      <c r="O132" s="40"/>
      <c r="P132" s="12"/>
      <c r="Q132" s="2"/>
      <c r="R132" s="224"/>
      <c r="S132" s="194"/>
      <c r="T132" s="77"/>
      <c r="U132" s="383"/>
      <c r="V132" s="77"/>
      <c r="W132" s="77"/>
      <c r="X132" s="77"/>
      <c r="Y132" s="1"/>
      <c r="Z132" s="1"/>
    </row>
    <row r="133" spans="1:26" s="9" customFormat="1" ht="14.45" customHeight="1" x14ac:dyDescent="0.2">
      <c r="A133" s="195"/>
      <c r="B133" s="225"/>
      <c r="C133" s="226"/>
      <c r="D133" s="226"/>
      <c r="E133" s="270" t="s">
        <v>187</v>
      </c>
      <c r="F133" s="249"/>
      <c r="G133" s="249"/>
      <c r="H133" s="249"/>
      <c r="I133" s="249"/>
      <c r="J133" s="249"/>
      <c r="K133" s="229"/>
      <c r="L133" s="230"/>
      <c r="M133" s="283"/>
      <c r="N133" s="260"/>
      <c r="O133" s="233"/>
      <c r="P133" s="270"/>
      <c r="Q133" s="248"/>
      <c r="R133" s="235"/>
      <c r="S133" s="194"/>
      <c r="T133" s="77"/>
      <c r="U133" s="383"/>
      <c r="V133" s="77"/>
      <c r="W133" s="77"/>
      <c r="X133" s="77"/>
      <c r="Y133" s="1"/>
      <c r="Z133" s="1"/>
    </row>
    <row r="134" spans="1:26" s="9" customFormat="1" ht="14.45" customHeight="1" x14ac:dyDescent="0.2">
      <c r="A134" s="195"/>
      <c r="B134" s="214"/>
      <c r="C134" s="215"/>
      <c r="D134" s="259"/>
      <c r="E134" s="259"/>
      <c r="F134" s="259"/>
      <c r="G134" s="259"/>
      <c r="H134" s="259"/>
      <c r="I134" s="259"/>
      <c r="J134" s="259"/>
      <c r="K134" s="254"/>
      <c r="L134" s="255"/>
      <c r="M134" s="284"/>
      <c r="N134" s="285"/>
      <c r="O134" s="257"/>
      <c r="P134" s="332"/>
      <c r="Q134" s="243"/>
      <c r="R134" s="222"/>
      <c r="S134" s="194"/>
      <c r="T134" s="77"/>
      <c r="U134" s="383"/>
      <c r="V134" s="77"/>
      <c r="W134" s="77"/>
      <c r="X134" s="77"/>
      <c r="Y134" s="1"/>
      <c r="Z134" s="1"/>
    </row>
    <row r="135" spans="1:26" s="9" customFormat="1" ht="14.45" customHeight="1" thickBot="1" x14ac:dyDescent="0.25">
      <c r="A135" s="195"/>
      <c r="B135" s="223"/>
      <c r="E135" s="51" t="str">
        <f>'T1'!$G$6</f>
        <v xml:space="preserve">Mesa redonda </v>
      </c>
      <c r="F135" s="37"/>
      <c r="H135" s="1" t="s">
        <v>243</v>
      </c>
      <c r="I135" s="37"/>
      <c r="J135" s="37"/>
      <c r="K135" s="28"/>
      <c r="L135" s="19"/>
      <c r="M135" s="119">
        <v>410320</v>
      </c>
      <c r="N135" s="123"/>
      <c r="O135" s="48" t="str">
        <f>'T1'!$A$22</f>
        <v>unid.</v>
      </c>
      <c r="P135" s="2">
        <v>33.880000000000003</v>
      </c>
      <c r="Q135" s="2">
        <f>SUM(P135*N135)</f>
        <v>0</v>
      </c>
      <c r="R135" s="224"/>
      <c r="S135" s="194"/>
      <c r="T135" s="77"/>
      <c r="U135" s="383"/>
      <c r="V135" s="77"/>
      <c r="W135" s="77"/>
      <c r="X135" s="77"/>
      <c r="Y135" s="1"/>
      <c r="Z135" s="1"/>
    </row>
    <row r="136" spans="1:26" s="9" customFormat="1" ht="14.45" customHeight="1" x14ac:dyDescent="0.2">
      <c r="A136" s="195"/>
      <c r="B136" s="223"/>
      <c r="D136" s="37"/>
      <c r="E136" s="37"/>
      <c r="F136" s="37"/>
      <c r="G136" s="37"/>
      <c r="H136" s="37"/>
      <c r="I136" s="37"/>
      <c r="J136" s="37"/>
      <c r="K136" s="28"/>
      <c r="L136" s="19"/>
      <c r="M136" s="70"/>
      <c r="N136" s="13"/>
      <c r="O136" s="12"/>
      <c r="P136" s="137"/>
      <c r="Q136" s="1"/>
      <c r="R136" s="224"/>
      <c r="S136" s="194"/>
      <c r="T136" s="77"/>
      <c r="U136" s="383"/>
      <c r="V136" s="77"/>
      <c r="W136" s="77"/>
      <c r="X136" s="77"/>
      <c r="Y136" s="1"/>
      <c r="Z136" s="1"/>
    </row>
    <row r="137" spans="1:26" s="9" customFormat="1" ht="14.45" customHeight="1" thickBot="1" x14ac:dyDescent="0.25">
      <c r="A137" s="195"/>
      <c r="B137" s="223"/>
      <c r="D137" s="37"/>
      <c r="E137" s="37"/>
      <c r="G137" s="116" t="str">
        <f>'T1'!$A$32</f>
        <v>Branco</v>
      </c>
      <c r="H137" s="124"/>
      <c r="J137" s="115" t="str">
        <f>'T1'!$A$27</f>
        <v>Preto</v>
      </c>
      <c r="K137" s="124"/>
      <c r="M137" s="66"/>
      <c r="P137" s="1"/>
      <c r="Q137" s="1"/>
      <c r="R137" s="224"/>
      <c r="S137" s="194"/>
      <c r="T137" s="77"/>
      <c r="U137" s="383"/>
      <c r="V137" s="77"/>
      <c r="W137" s="77"/>
      <c r="X137" s="77"/>
      <c r="Y137" s="1"/>
      <c r="Z137" s="1"/>
    </row>
    <row r="138" spans="1:26" s="9" customFormat="1" ht="14.45" customHeight="1" x14ac:dyDescent="0.2">
      <c r="A138" s="195"/>
      <c r="B138" s="225"/>
      <c r="C138" s="226"/>
      <c r="D138" s="226"/>
      <c r="E138" s="227" t="s">
        <v>189</v>
      </c>
      <c r="F138" s="228"/>
      <c r="G138" s="228"/>
      <c r="H138" s="228"/>
      <c r="I138" s="228"/>
      <c r="J138" s="228"/>
      <c r="K138" s="250"/>
      <c r="L138" s="251"/>
      <c r="M138" s="283"/>
      <c r="N138" s="286"/>
      <c r="O138" s="232"/>
      <c r="P138" s="270"/>
      <c r="Q138" s="248"/>
      <c r="R138" s="235"/>
      <c r="S138" s="194"/>
      <c r="T138" s="77"/>
      <c r="U138" s="383"/>
      <c r="V138" s="77"/>
      <c r="W138" s="77"/>
      <c r="X138" s="77"/>
      <c r="Y138" s="1"/>
      <c r="Z138" s="1"/>
    </row>
    <row r="139" spans="1:26" s="9" customFormat="1" ht="14.45" customHeight="1" x14ac:dyDescent="0.2">
      <c r="A139" s="195"/>
      <c r="B139" s="214"/>
      <c r="C139" s="215"/>
      <c r="D139" s="287"/>
      <c r="E139" s="259"/>
      <c r="F139" s="259"/>
      <c r="G139" s="259"/>
      <c r="H139" s="259"/>
      <c r="I139" s="259"/>
      <c r="J139" s="259"/>
      <c r="K139" s="254"/>
      <c r="L139" s="255"/>
      <c r="M139" s="284"/>
      <c r="N139" s="285"/>
      <c r="O139" s="257"/>
      <c r="P139" s="332"/>
      <c r="Q139" s="243"/>
      <c r="R139" s="222"/>
      <c r="S139" s="194"/>
      <c r="T139" s="77"/>
      <c r="U139" s="383"/>
      <c r="V139" s="77"/>
      <c r="W139" s="77"/>
      <c r="X139" s="77"/>
      <c r="Y139" s="1"/>
      <c r="Z139" s="1"/>
    </row>
    <row r="140" spans="1:26" s="9" customFormat="1" ht="14.45" customHeight="1" thickBot="1" x14ac:dyDescent="0.25">
      <c r="A140" s="195"/>
      <c r="B140" s="223"/>
      <c r="E140" s="4" t="str">
        <f>'T1'!$G$11</f>
        <v>Mesa redonda com pés em cruz</v>
      </c>
      <c r="F140" s="37"/>
      <c r="G140" s="37"/>
      <c r="H140" s="37"/>
      <c r="I140" s="1" t="s">
        <v>244</v>
      </c>
      <c r="J140" s="37"/>
      <c r="K140" s="28"/>
      <c r="L140" s="19"/>
      <c r="M140" s="119">
        <v>410321</v>
      </c>
      <c r="N140" s="123"/>
      <c r="O140" s="48" t="str">
        <f>'T1'!$A$22</f>
        <v>unid.</v>
      </c>
      <c r="P140" s="12">
        <v>33.880000000000003</v>
      </c>
      <c r="Q140" s="2">
        <f>SUM(P140*N140)</f>
        <v>0</v>
      </c>
      <c r="R140" s="224"/>
      <c r="S140" s="194"/>
      <c r="T140" s="77"/>
      <c r="U140" s="383"/>
      <c r="V140" s="77"/>
      <c r="W140" s="77"/>
      <c r="X140" s="77"/>
      <c r="Y140" s="1"/>
      <c r="Z140" s="1"/>
    </row>
    <row r="141" spans="1:26" s="9" customFormat="1" ht="14.45" customHeight="1" x14ac:dyDescent="0.2">
      <c r="A141" s="195"/>
      <c r="B141" s="223"/>
      <c r="D141" s="4"/>
      <c r="E141" s="37"/>
      <c r="F141" s="37"/>
      <c r="G141" s="37"/>
      <c r="H141" s="37"/>
      <c r="I141" s="1"/>
      <c r="J141" s="37"/>
      <c r="K141" s="28"/>
      <c r="L141" s="19"/>
      <c r="M141" s="13"/>
      <c r="N141" s="13"/>
      <c r="O141" s="12"/>
      <c r="P141" s="137"/>
      <c r="Q141" s="1"/>
      <c r="R141" s="224"/>
      <c r="S141" s="194"/>
      <c r="T141" s="77"/>
      <c r="U141" s="383"/>
      <c r="V141" s="77"/>
      <c r="W141" s="77"/>
      <c r="X141" s="77"/>
      <c r="Y141" s="1"/>
      <c r="Z141" s="1"/>
    </row>
    <row r="142" spans="1:26" s="9" customFormat="1" ht="14.45" customHeight="1" thickBot="1" x14ac:dyDescent="0.25">
      <c r="A142" s="195"/>
      <c r="B142" s="223"/>
      <c r="F142" s="116" t="str">
        <f>'T1'!$A$32</f>
        <v>Branco</v>
      </c>
      <c r="G142" s="124"/>
      <c r="I142" s="115" t="str">
        <f>'T1'!$A$27</f>
        <v>Preto</v>
      </c>
      <c r="J142" s="124"/>
      <c r="L142" s="61" t="str">
        <f>'T1'!$A$47</f>
        <v>Vidro</v>
      </c>
      <c r="M142" s="124"/>
      <c r="P142" s="1"/>
      <c r="Q142" s="1"/>
      <c r="R142" s="224"/>
      <c r="S142" s="194"/>
      <c r="T142" s="77"/>
      <c r="U142" s="383"/>
      <c r="V142" s="77"/>
      <c r="W142" s="77"/>
      <c r="X142" s="77"/>
      <c r="Y142" s="1"/>
      <c r="Z142" s="1"/>
    </row>
    <row r="143" spans="1:26" s="9" customFormat="1" ht="14.45" customHeight="1" x14ac:dyDescent="0.2">
      <c r="A143" s="195"/>
      <c r="B143" s="223"/>
      <c r="P143" s="1"/>
      <c r="Q143" s="1"/>
      <c r="R143" s="224"/>
      <c r="S143" s="194"/>
      <c r="T143" s="77"/>
      <c r="U143" s="383"/>
      <c r="V143" s="77"/>
      <c r="W143" s="77"/>
      <c r="X143" s="77"/>
      <c r="Y143" s="1"/>
      <c r="Z143" s="1"/>
    </row>
    <row r="144" spans="1:26" s="9" customFormat="1" ht="14.45" customHeight="1" x14ac:dyDescent="0.2">
      <c r="A144" s="195"/>
      <c r="B144" s="225"/>
      <c r="C144" s="226"/>
      <c r="D144" s="226"/>
      <c r="E144" s="269" t="s">
        <v>375</v>
      </c>
      <c r="F144" s="228"/>
      <c r="G144" s="228"/>
      <c r="H144" s="228"/>
      <c r="I144" s="228"/>
      <c r="J144" s="228"/>
      <c r="K144" s="250"/>
      <c r="L144" s="251"/>
      <c r="M144" s="286"/>
      <c r="N144" s="286"/>
      <c r="O144" s="232"/>
      <c r="P144" s="270"/>
      <c r="Q144" s="248"/>
      <c r="R144" s="235"/>
      <c r="S144" s="194"/>
      <c r="T144" s="77"/>
      <c r="U144" s="383"/>
      <c r="V144" s="77"/>
      <c r="W144" s="77"/>
      <c r="X144" s="77"/>
      <c r="Y144" s="1"/>
      <c r="Z144" s="1"/>
    </row>
    <row r="145" spans="1:26" s="9" customFormat="1" ht="14.45" customHeight="1" x14ac:dyDescent="0.2">
      <c r="A145" s="195"/>
      <c r="B145" s="214"/>
      <c r="C145" s="215"/>
      <c r="D145" s="215"/>
      <c r="E145" s="288"/>
      <c r="F145" s="259"/>
      <c r="G145" s="259"/>
      <c r="H145" s="259"/>
      <c r="I145" s="259"/>
      <c r="J145" s="259"/>
      <c r="K145" s="254"/>
      <c r="L145" s="255"/>
      <c r="M145" s="285"/>
      <c r="N145" s="285"/>
      <c r="O145" s="257"/>
      <c r="P145" s="332"/>
      <c r="Q145" s="243"/>
      <c r="R145" s="222"/>
      <c r="S145" s="194"/>
      <c r="T145" s="77"/>
      <c r="U145" s="383"/>
      <c r="V145" s="77"/>
      <c r="W145" s="77"/>
      <c r="X145" s="77"/>
      <c r="Y145" s="1"/>
      <c r="Z145" s="1"/>
    </row>
    <row r="146" spans="1:26" s="9" customFormat="1" ht="14.45" customHeight="1" thickBot="1" x14ac:dyDescent="0.25">
      <c r="A146" s="200"/>
      <c r="B146" s="289"/>
      <c r="C146" s="44"/>
      <c r="D146" s="44"/>
      <c r="E146" s="4" t="str">
        <f>'T1'!$G$36</f>
        <v>Mesa de apoio</v>
      </c>
      <c r="F146" s="44"/>
      <c r="G146" s="44"/>
      <c r="H146" s="4" t="s">
        <v>247</v>
      </c>
      <c r="I146" s="4"/>
      <c r="J146" s="44"/>
      <c r="K146" s="44"/>
      <c r="L146" s="45"/>
      <c r="M146" s="66">
        <v>412223</v>
      </c>
      <c r="N146" s="125"/>
      <c r="O146" s="48" t="str">
        <f>'T1'!$A$22</f>
        <v>unid.</v>
      </c>
      <c r="P146" s="2">
        <v>9.68</v>
      </c>
      <c r="Q146" s="2">
        <f>SUM(P146*N146)</f>
        <v>0</v>
      </c>
      <c r="R146" s="290"/>
      <c r="S146" s="201"/>
      <c r="T146" s="77"/>
      <c r="U146" s="383"/>
      <c r="V146" s="77"/>
      <c r="W146" s="77"/>
      <c r="X146" s="77"/>
      <c r="Y146" s="1"/>
      <c r="Z146" s="1"/>
    </row>
    <row r="147" spans="1:26" s="9" customFormat="1" ht="14.45" customHeight="1" x14ac:dyDescent="0.2">
      <c r="A147" s="200"/>
      <c r="B147" s="289"/>
      <c r="C147" s="44"/>
      <c r="D147" s="4"/>
      <c r="E147" s="44"/>
      <c r="F147" s="44"/>
      <c r="G147" s="4"/>
      <c r="H147" s="44"/>
      <c r="I147" s="4"/>
      <c r="J147" s="44"/>
      <c r="K147" s="44"/>
      <c r="L147" s="45"/>
      <c r="M147" s="66"/>
      <c r="N147" s="91"/>
      <c r="O147" s="48"/>
      <c r="P147" s="2"/>
      <c r="Q147" s="2"/>
      <c r="R147" s="290"/>
      <c r="S147" s="201"/>
      <c r="T147" s="77"/>
      <c r="U147" s="383"/>
      <c r="V147" s="77"/>
      <c r="W147" s="77"/>
      <c r="X147" s="77"/>
      <c r="Y147" s="1"/>
      <c r="Z147" s="1"/>
    </row>
    <row r="148" spans="1:26" s="9" customFormat="1" ht="14.45" customHeight="1" thickBot="1" x14ac:dyDescent="0.25">
      <c r="A148" s="200"/>
      <c r="B148" s="289"/>
      <c r="C148" s="44"/>
      <c r="D148" s="4"/>
      <c r="E148" s="44"/>
      <c r="F148" s="44"/>
      <c r="G148" s="116" t="str">
        <f>'T1'!$A$32</f>
        <v>Branco</v>
      </c>
      <c r="H148" s="124"/>
      <c r="J148" s="115" t="str">
        <f>'T1'!$A$27</f>
        <v>Preto</v>
      </c>
      <c r="K148" s="124"/>
      <c r="L148" s="45"/>
      <c r="M148" s="126"/>
      <c r="N148" s="44"/>
      <c r="O148" s="44"/>
      <c r="P148" s="4"/>
      <c r="Q148" s="4"/>
      <c r="R148" s="290"/>
      <c r="S148" s="201"/>
      <c r="T148" s="77"/>
      <c r="U148" s="383"/>
      <c r="V148" s="77"/>
      <c r="W148" s="77"/>
      <c r="X148" s="77"/>
      <c r="Y148" s="1"/>
      <c r="Z148" s="1"/>
    </row>
    <row r="149" spans="1:26" s="44" customFormat="1" ht="14.45" customHeight="1" x14ac:dyDescent="0.2">
      <c r="A149" s="195"/>
      <c r="B149" s="225"/>
      <c r="C149" s="226"/>
      <c r="D149" s="226"/>
      <c r="E149" s="278" t="s">
        <v>192</v>
      </c>
      <c r="F149" s="265"/>
      <c r="G149" s="265"/>
      <c r="H149" s="228"/>
      <c r="I149" s="228"/>
      <c r="J149" s="228"/>
      <c r="K149" s="229"/>
      <c r="L149" s="279"/>
      <c r="M149" s="291"/>
      <c r="N149" s="233"/>
      <c r="O149" s="233"/>
      <c r="P149" s="270"/>
      <c r="Q149" s="248"/>
      <c r="R149" s="235"/>
      <c r="S149" s="194"/>
      <c r="T149" s="75"/>
      <c r="U149" s="383"/>
      <c r="V149" s="75"/>
      <c r="W149" s="75"/>
      <c r="X149" s="75"/>
      <c r="Y149" s="4"/>
      <c r="Z149" s="4"/>
    </row>
    <row r="150" spans="1:26" s="44" customFormat="1" ht="14.45" customHeight="1" x14ac:dyDescent="0.2">
      <c r="A150" s="195"/>
      <c r="B150" s="9"/>
      <c r="C150" s="9"/>
      <c r="D150" s="9"/>
      <c r="E150" s="211"/>
      <c r="F150" s="3"/>
      <c r="G150" s="3"/>
      <c r="H150" s="37"/>
      <c r="I150" s="37"/>
      <c r="J150" s="37"/>
      <c r="K150" s="29"/>
      <c r="L150" s="209"/>
      <c r="M150" s="212"/>
      <c r="N150" s="2"/>
      <c r="O150" s="418" t="s">
        <v>423</v>
      </c>
      <c r="P150" s="418"/>
      <c r="Q150" s="328">
        <f>SUM(Q110:Q146)</f>
        <v>0</v>
      </c>
      <c r="R150" s="9"/>
      <c r="S150" s="194"/>
      <c r="T150" s="75"/>
      <c r="U150" s="383"/>
      <c r="V150" s="75"/>
      <c r="W150" s="75"/>
      <c r="X150" s="75"/>
      <c r="Y150" s="4"/>
      <c r="Z150" s="4"/>
    </row>
    <row r="151" spans="1:26" s="44" customFormat="1" ht="14.45" customHeight="1" thickBot="1" x14ac:dyDescent="0.25">
      <c r="A151" s="196"/>
      <c r="B151" s="55"/>
      <c r="C151" s="55"/>
      <c r="D151" s="55"/>
      <c r="E151" s="142"/>
      <c r="F151" s="319"/>
      <c r="G151" s="319"/>
      <c r="H151" s="319"/>
      <c r="I151" s="319"/>
      <c r="J151" s="319"/>
      <c r="K151" s="320"/>
      <c r="L151" s="321"/>
      <c r="M151" s="147"/>
      <c r="N151" s="322"/>
      <c r="O151" s="323"/>
      <c r="P151" s="152"/>
      <c r="Q151" s="143"/>
      <c r="R151" s="55"/>
      <c r="S151" s="197"/>
      <c r="T151" s="75"/>
      <c r="U151" s="383"/>
      <c r="V151" s="75"/>
      <c r="W151" s="75"/>
      <c r="X151" s="75"/>
      <c r="Y151" s="4"/>
      <c r="Z151" s="4"/>
    </row>
    <row r="152" spans="1:26" s="9" customFormat="1" ht="14.45" customHeight="1" x14ac:dyDescent="0.2">
      <c r="A152" s="198"/>
      <c r="B152" s="100"/>
      <c r="C152" s="100"/>
      <c r="D152" s="101"/>
      <c r="E152" s="101"/>
      <c r="F152" s="101"/>
      <c r="G152" s="101"/>
      <c r="H152" s="101"/>
      <c r="I152" s="101"/>
      <c r="J152" s="101"/>
      <c r="K152" s="102"/>
      <c r="L152" s="103"/>
      <c r="M152" s="104"/>
      <c r="N152" s="105"/>
      <c r="O152" s="106"/>
      <c r="P152" s="333"/>
      <c r="Q152" s="117" t="s">
        <v>274</v>
      </c>
      <c r="R152" s="100"/>
      <c r="S152" s="199"/>
      <c r="T152" s="77"/>
      <c r="U152" s="390"/>
      <c r="V152" s="77"/>
      <c r="W152" s="77"/>
      <c r="X152" s="77"/>
      <c r="Y152" s="1"/>
      <c r="Z152" s="1"/>
    </row>
    <row r="153" spans="1:26" s="9" customFormat="1" ht="12" x14ac:dyDescent="0.2">
      <c r="A153" s="195"/>
      <c r="B153" s="20"/>
      <c r="C153" s="43" t="str">
        <f>'T1'!$K$46</f>
        <v>Nome da Empresa Expositora:</v>
      </c>
      <c r="G153" s="395">
        <f>$G$11</f>
        <v>0</v>
      </c>
      <c r="H153" s="395"/>
      <c r="I153" s="395"/>
      <c r="J153" s="395"/>
      <c r="K153" s="395"/>
      <c r="L153" s="395"/>
      <c r="M153" s="395"/>
      <c r="N153" s="395"/>
      <c r="O153" s="395"/>
      <c r="P153" s="395"/>
      <c r="Q153" s="395"/>
      <c r="R153" s="116"/>
      <c r="S153" s="194"/>
      <c r="T153" s="77"/>
      <c r="U153" s="383"/>
      <c r="V153" s="77"/>
      <c r="W153" s="77"/>
      <c r="X153" s="77"/>
      <c r="Y153" s="1"/>
      <c r="Z153" s="1"/>
    </row>
    <row r="154" spans="1:26" s="9" customFormat="1" ht="12.75" thickBot="1" x14ac:dyDescent="0.25">
      <c r="A154" s="196"/>
      <c r="B154" s="313"/>
      <c r="C154" s="144"/>
      <c r="D154" s="55"/>
      <c r="E154" s="314"/>
      <c r="F154" s="314"/>
      <c r="G154" s="314"/>
      <c r="H154" s="314"/>
      <c r="I154" s="314"/>
      <c r="J154" s="314"/>
      <c r="K154" s="314"/>
      <c r="L154" s="314"/>
      <c r="M154" s="314"/>
      <c r="N154" s="314"/>
      <c r="O154" s="314"/>
      <c r="P154" s="334"/>
      <c r="Q154" s="334"/>
      <c r="R154" s="314"/>
      <c r="S154" s="197"/>
      <c r="T154" s="77"/>
      <c r="U154" s="383"/>
      <c r="V154" s="77"/>
      <c r="W154" s="77"/>
      <c r="X154" s="77"/>
      <c r="Y154" s="1"/>
      <c r="Z154" s="1"/>
    </row>
    <row r="155" spans="1:26" s="9" customFormat="1" ht="12" x14ac:dyDescent="0.2">
      <c r="A155" s="195"/>
      <c r="E155" s="134"/>
      <c r="F155" s="37"/>
      <c r="G155" s="37"/>
      <c r="H155" s="37"/>
      <c r="I155" s="37"/>
      <c r="J155" s="37"/>
      <c r="K155" s="28"/>
      <c r="L155" s="19"/>
      <c r="M155" s="70"/>
      <c r="N155" s="13"/>
      <c r="O155" s="12"/>
      <c r="P155" s="137"/>
      <c r="Q155" s="1"/>
      <c r="S155" s="194"/>
      <c r="T155" s="77"/>
      <c r="U155" s="383"/>
      <c r="V155" s="77"/>
      <c r="W155" s="77"/>
      <c r="X155" s="77"/>
      <c r="Y155" s="1"/>
      <c r="Z155" s="1"/>
    </row>
    <row r="156" spans="1:26" s="9" customFormat="1" ht="14.45" customHeight="1" x14ac:dyDescent="0.2">
      <c r="A156" s="195"/>
      <c r="E156" s="134"/>
      <c r="F156" s="37"/>
      <c r="G156" s="37"/>
      <c r="H156" s="37"/>
      <c r="I156" s="37"/>
      <c r="J156" s="37"/>
      <c r="K156" s="28"/>
      <c r="L156" s="19"/>
      <c r="M156" s="70"/>
      <c r="N156" s="10" t="str">
        <f>'T1'!$C$45</f>
        <v>Quant.</v>
      </c>
      <c r="P156" s="42" t="s">
        <v>8</v>
      </c>
      <c r="Q156" s="11" t="str">
        <f>'T1'!$C$40</f>
        <v>Valor</v>
      </c>
      <c r="S156" s="194"/>
      <c r="T156" s="77"/>
      <c r="U156" s="383"/>
      <c r="V156" s="77"/>
      <c r="W156" s="77"/>
      <c r="X156" s="77"/>
      <c r="Y156" s="1"/>
      <c r="Z156" s="1"/>
    </row>
    <row r="157" spans="1:26" s="9" customFormat="1" ht="14.45" customHeight="1" x14ac:dyDescent="0.2">
      <c r="A157" s="195"/>
      <c r="B157" s="214"/>
      <c r="C157" s="215"/>
      <c r="D157" s="216"/>
      <c r="E157" s="216"/>
      <c r="F157" s="216"/>
      <c r="G157" s="216"/>
      <c r="H157" s="216"/>
      <c r="I157" s="216"/>
      <c r="J157" s="217"/>
      <c r="K157" s="254"/>
      <c r="L157" s="219"/>
      <c r="M157" s="240"/>
      <c r="N157" s="220"/>
      <c r="O157" s="221"/>
      <c r="P157" s="332"/>
      <c r="Q157" s="243"/>
      <c r="R157" s="222"/>
      <c r="S157" s="194"/>
      <c r="T157" s="77"/>
      <c r="U157" s="383"/>
      <c r="V157" s="77"/>
      <c r="W157" s="77"/>
      <c r="X157" s="77"/>
      <c r="Y157" s="1"/>
      <c r="Z157" s="1"/>
    </row>
    <row r="158" spans="1:26" s="44" customFormat="1" ht="14.45" customHeight="1" thickBot="1" x14ac:dyDescent="0.25">
      <c r="A158" s="195"/>
      <c r="B158" s="223"/>
      <c r="C158" s="9"/>
      <c r="D158" s="9"/>
      <c r="E158" s="4" t="str">
        <f>'T1'!$G$41</f>
        <v>Mesa de apoio com tampo de vidro</v>
      </c>
      <c r="F158" s="9"/>
      <c r="G158" s="4"/>
      <c r="H158" s="9"/>
      <c r="I158" s="9"/>
      <c r="J158" s="4" t="s">
        <v>248</v>
      </c>
      <c r="K158" s="9"/>
      <c r="L158" s="19"/>
      <c r="M158" s="213">
        <v>409576</v>
      </c>
      <c r="N158" s="123"/>
      <c r="O158" s="48" t="str">
        <f>'T1'!$A$22</f>
        <v>unid.</v>
      </c>
      <c r="P158" s="12">
        <v>39.799999999999997</v>
      </c>
      <c r="Q158" s="2">
        <f>SUM(P158*N158)</f>
        <v>0</v>
      </c>
      <c r="R158" s="224"/>
      <c r="S158" s="194"/>
      <c r="T158" s="75"/>
      <c r="U158" s="383"/>
      <c r="V158" s="75"/>
      <c r="W158" s="75"/>
      <c r="X158" s="75"/>
      <c r="Y158" s="4"/>
      <c r="Z158" s="4"/>
    </row>
    <row r="159" spans="1:26" s="44" customFormat="1" ht="14.45" customHeight="1" x14ac:dyDescent="0.2">
      <c r="A159" s="195"/>
      <c r="B159" s="223"/>
      <c r="C159" s="9"/>
      <c r="D159" s="4"/>
      <c r="E159" s="9"/>
      <c r="F159" s="9"/>
      <c r="G159" s="9"/>
      <c r="H159" s="9"/>
      <c r="I159" s="9"/>
      <c r="J159" s="9"/>
      <c r="K159" s="9"/>
      <c r="L159" s="9"/>
      <c r="M159" s="90"/>
      <c r="N159" s="9"/>
      <c r="O159" s="9"/>
      <c r="P159" s="1"/>
      <c r="Q159" s="2"/>
      <c r="R159" s="224"/>
      <c r="S159" s="194"/>
      <c r="T159" s="75"/>
      <c r="U159" s="383"/>
      <c r="V159" s="75"/>
      <c r="W159" s="75"/>
      <c r="X159" s="75"/>
      <c r="Y159" s="4"/>
      <c r="Z159" s="4"/>
    </row>
    <row r="160" spans="1:26" s="9" customFormat="1" ht="14.45" customHeight="1" thickBot="1" x14ac:dyDescent="0.25">
      <c r="A160" s="195"/>
      <c r="B160" s="223"/>
      <c r="E160" s="4"/>
      <c r="G160" s="116" t="str">
        <f>'T1'!$A$32</f>
        <v>Branco</v>
      </c>
      <c r="H160" s="124"/>
      <c r="J160" s="115" t="s">
        <v>37</v>
      </c>
      <c r="K160" s="124"/>
      <c r="M160" s="90"/>
      <c r="P160" s="1"/>
      <c r="Q160" s="1"/>
      <c r="R160" s="224"/>
      <c r="S160" s="194"/>
      <c r="T160" s="77"/>
      <c r="U160" s="383"/>
      <c r="V160" s="77"/>
      <c r="W160" s="77"/>
      <c r="X160" s="77"/>
      <c r="Y160" s="1"/>
      <c r="Z160" s="1"/>
    </row>
    <row r="161" spans="1:26" s="9" customFormat="1" ht="14.45" customHeight="1" x14ac:dyDescent="0.2">
      <c r="A161" s="195"/>
      <c r="B161" s="223"/>
      <c r="E161" s="22" t="s">
        <v>193</v>
      </c>
      <c r="F161" s="51"/>
      <c r="G161" s="51"/>
      <c r="H161" s="51"/>
      <c r="I161" s="51"/>
      <c r="J161" s="51"/>
      <c r="K161" s="28"/>
      <c r="L161" s="35"/>
      <c r="M161" s="64"/>
      <c r="N161" s="12"/>
      <c r="O161" s="2"/>
      <c r="P161" s="137"/>
      <c r="Q161" s="1"/>
      <c r="R161" s="224"/>
      <c r="S161" s="194"/>
      <c r="T161" s="77"/>
      <c r="U161" s="383"/>
      <c r="V161" s="77"/>
      <c r="W161" s="77"/>
      <c r="X161" s="77"/>
      <c r="Y161" s="1"/>
      <c r="Z161" s="1"/>
    </row>
    <row r="162" spans="1:26" s="9" customFormat="1" ht="14.45" customHeight="1" x14ac:dyDescent="0.2">
      <c r="A162" s="195"/>
      <c r="B162" s="214"/>
      <c r="C162" s="215"/>
      <c r="D162" s="215"/>
      <c r="E162" s="216"/>
      <c r="F162" s="216"/>
      <c r="G162" s="216"/>
      <c r="H162" s="216"/>
      <c r="I162" s="216"/>
      <c r="J162" s="217"/>
      <c r="K162" s="292"/>
      <c r="L162" s="293"/>
      <c r="M162" s="240"/>
      <c r="N162" s="220"/>
      <c r="O162" s="215"/>
      <c r="P162" s="332"/>
      <c r="Q162" s="243"/>
      <c r="R162" s="222"/>
      <c r="S162" s="194"/>
      <c r="T162" s="77"/>
      <c r="U162" s="383"/>
      <c r="V162" s="77"/>
      <c r="W162" s="77"/>
      <c r="X162" s="77"/>
      <c r="Y162" s="1"/>
      <c r="Z162" s="1"/>
    </row>
    <row r="163" spans="1:26" s="9" customFormat="1" ht="14.45" customHeight="1" thickBot="1" x14ac:dyDescent="0.25">
      <c r="A163" s="195"/>
      <c r="B163" s="223"/>
      <c r="E163" s="1" t="str">
        <f>'T1'!$G$46</f>
        <v>Mesa de apoio em vidro</v>
      </c>
      <c r="G163" s="1"/>
      <c r="I163" s="4" t="s">
        <v>249</v>
      </c>
      <c r="J163" s="1"/>
      <c r="K163" s="89"/>
      <c r="L163" s="88"/>
      <c r="M163" s="119">
        <v>410325</v>
      </c>
      <c r="N163" s="123"/>
      <c r="O163" s="48" t="str">
        <f>'T1'!$A$22</f>
        <v>unid.</v>
      </c>
      <c r="P163" s="12">
        <v>33.880000000000003</v>
      </c>
      <c r="Q163" s="2">
        <f>SUM(P163*N163)</f>
        <v>0</v>
      </c>
      <c r="R163" s="224"/>
      <c r="S163" s="194"/>
      <c r="T163" s="77"/>
      <c r="U163" s="383"/>
      <c r="V163" s="77"/>
      <c r="W163" s="77"/>
      <c r="X163" s="77"/>
      <c r="Y163" s="1"/>
      <c r="Z163" s="1"/>
    </row>
    <row r="164" spans="1:26" s="9" customFormat="1" ht="14.45" customHeight="1" x14ac:dyDescent="0.2">
      <c r="A164" s="195"/>
      <c r="B164" s="223"/>
      <c r="E164" s="1"/>
      <c r="I164" s="1"/>
      <c r="L164" s="41"/>
      <c r="M164" s="70"/>
      <c r="P164" s="1"/>
      <c r="Q164" s="1"/>
      <c r="R164" s="224"/>
      <c r="S164" s="194"/>
      <c r="T164" s="77"/>
      <c r="U164" s="383"/>
      <c r="V164" s="77"/>
      <c r="W164" s="77"/>
      <c r="X164" s="77"/>
      <c r="Y164" s="1"/>
      <c r="Z164" s="1"/>
    </row>
    <row r="165" spans="1:26" s="9" customFormat="1" ht="14.45" customHeight="1" x14ac:dyDescent="0.2">
      <c r="A165" s="195"/>
      <c r="B165" s="225"/>
      <c r="C165" s="226"/>
      <c r="D165" s="226"/>
      <c r="E165" s="247" t="s">
        <v>194</v>
      </c>
      <c r="F165" s="248"/>
      <c r="G165" s="248"/>
      <c r="H165" s="249"/>
      <c r="I165" s="249"/>
      <c r="J165" s="249"/>
      <c r="K165" s="250"/>
      <c r="L165" s="251"/>
      <c r="M165" s="283"/>
      <c r="N165" s="232"/>
      <c r="O165" s="226"/>
      <c r="P165" s="233"/>
      <c r="Q165" s="248"/>
      <c r="R165" s="235"/>
      <c r="S165" s="194"/>
      <c r="T165" s="77"/>
      <c r="U165" s="383"/>
      <c r="V165" s="77"/>
      <c r="W165" s="77"/>
      <c r="X165" s="77"/>
      <c r="Y165" s="1"/>
      <c r="Z165" s="1"/>
    </row>
    <row r="166" spans="1:26" s="9" customFormat="1" ht="14.45" customHeight="1" x14ac:dyDescent="0.2">
      <c r="A166" s="195"/>
      <c r="B166" s="214"/>
      <c r="C166" s="215"/>
      <c r="D166" s="215"/>
      <c r="E166" s="253"/>
      <c r="F166" s="243"/>
      <c r="G166" s="243"/>
      <c r="H166" s="216"/>
      <c r="I166" s="216"/>
      <c r="J166" s="216"/>
      <c r="K166" s="254"/>
      <c r="L166" s="255"/>
      <c r="M166" s="284"/>
      <c r="N166" s="257"/>
      <c r="O166" s="215"/>
      <c r="P166" s="258"/>
      <c r="Q166" s="243"/>
      <c r="R166" s="222"/>
      <c r="S166" s="194"/>
      <c r="T166" s="77"/>
      <c r="U166" s="383"/>
      <c r="V166" s="77"/>
      <c r="W166" s="77"/>
      <c r="X166" s="77"/>
      <c r="Y166" s="1"/>
      <c r="Z166" s="1"/>
    </row>
    <row r="167" spans="1:26" s="9" customFormat="1" ht="14.45" customHeight="1" thickBot="1" x14ac:dyDescent="0.25">
      <c r="A167" s="195"/>
      <c r="B167" s="223"/>
      <c r="E167" s="1" t="str">
        <f>'T1'!$G$31</f>
        <v>Mesa rectangular branca</v>
      </c>
      <c r="F167" s="1"/>
      <c r="G167" s="48"/>
      <c r="H167" s="43"/>
      <c r="I167" s="43" t="s">
        <v>376</v>
      </c>
      <c r="J167" s="43"/>
      <c r="K167" s="28"/>
      <c r="L167" s="19"/>
      <c r="M167" s="119">
        <v>412224</v>
      </c>
      <c r="N167" s="123"/>
      <c r="O167" s="48" t="str">
        <f>'T1'!$A$22</f>
        <v>unid.</v>
      </c>
      <c r="P167" s="12">
        <v>33.880000000000003</v>
      </c>
      <c r="Q167" s="2">
        <f>SUM(P167*N167)</f>
        <v>0</v>
      </c>
      <c r="R167" s="224"/>
      <c r="S167" s="194"/>
      <c r="T167" s="77"/>
      <c r="U167" s="383"/>
      <c r="V167" s="77"/>
      <c r="W167" s="77"/>
      <c r="X167" s="77"/>
      <c r="Y167" s="1"/>
      <c r="Z167" s="1"/>
    </row>
    <row r="168" spans="1:26" s="9" customFormat="1" ht="14.45" customHeight="1" x14ac:dyDescent="0.2">
      <c r="A168" s="195"/>
      <c r="B168" s="223"/>
      <c r="E168" s="134"/>
      <c r="F168" s="1"/>
      <c r="G168" s="1"/>
      <c r="H168" s="43"/>
      <c r="I168" s="43"/>
      <c r="J168" s="43"/>
      <c r="K168" s="28"/>
      <c r="L168" s="19"/>
      <c r="M168" s="70"/>
      <c r="N168" s="12"/>
      <c r="P168" s="2"/>
      <c r="Q168" s="1"/>
      <c r="R168" s="224"/>
      <c r="S168" s="194"/>
      <c r="T168" s="77"/>
      <c r="U168" s="383"/>
      <c r="V168" s="77"/>
      <c r="W168" s="77"/>
      <c r="X168" s="77"/>
      <c r="Y168" s="1"/>
      <c r="Z168" s="1"/>
    </row>
    <row r="169" spans="1:26" s="9" customFormat="1" ht="14.45" customHeight="1" x14ac:dyDescent="0.2">
      <c r="A169" s="195"/>
      <c r="B169" s="225"/>
      <c r="C169" s="226"/>
      <c r="D169" s="226"/>
      <c r="E169" s="247" t="s">
        <v>191</v>
      </c>
      <c r="F169" s="248"/>
      <c r="G169" s="248"/>
      <c r="H169" s="249"/>
      <c r="I169" s="249"/>
      <c r="J169" s="249"/>
      <c r="K169" s="250"/>
      <c r="L169" s="251"/>
      <c r="M169" s="283"/>
      <c r="N169" s="232"/>
      <c r="O169" s="226"/>
      <c r="P169" s="233"/>
      <c r="Q169" s="248"/>
      <c r="R169" s="235"/>
      <c r="S169" s="194"/>
      <c r="T169" s="77"/>
      <c r="U169" s="383"/>
      <c r="V169" s="77"/>
      <c r="W169" s="77"/>
      <c r="X169" s="77"/>
      <c r="Y169" s="1"/>
      <c r="Z169" s="1"/>
    </row>
    <row r="170" spans="1:26" s="9" customFormat="1" ht="14.45" customHeight="1" x14ac:dyDescent="0.2">
      <c r="A170" s="195"/>
      <c r="B170" s="214"/>
      <c r="C170" s="215"/>
      <c r="D170" s="215"/>
      <c r="E170" s="253"/>
      <c r="F170" s="243"/>
      <c r="G170" s="243"/>
      <c r="H170" s="216"/>
      <c r="I170" s="216"/>
      <c r="J170" s="216"/>
      <c r="K170" s="254"/>
      <c r="L170" s="255"/>
      <c r="M170" s="284"/>
      <c r="N170" s="257"/>
      <c r="O170" s="215"/>
      <c r="P170" s="258"/>
      <c r="Q170" s="243"/>
      <c r="R170" s="222"/>
      <c r="S170" s="194"/>
      <c r="T170" s="77"/>
      <c r="U170" s="383"/>
      <c r="V170" s="77"/>
      <c r="W170" s="77"/>
      <c r="X170" s="77"/>
      <c r="Y170" s="1"/>
      <c r="Z170" s="1"/>
    </row>
    <row r="171" spans="1:26" s="9" customFormat="1" ht="14.45" customHeight="1" thickBot="1" x14ac:dyDescent="0.25">
      <c r="A171" s="195"/>
      <c r="B171" s="223"/>
      <c r="E171" s="1" t="str">
        <f>'T1'!$E$36</f>
        <v>Mesa rectangular Faia</v>
      </c>
      <c r="F171" s="1"/>
      <c r="G171" s="1"/>
      <c r="H171" s="43"/>
      <c r="I171" s="43" t="s">
        <v>397</v>
      </c>
      <c r="J171" s="43"/>
      <c r="K171" s="28"/>
      <c r="L171" s="19"/>
      <c r="M171" s="119">
        <v>411370</v>
      </c>
      <c r="N171" s="123"/>
      <c r="O171" s="48" t="str">
        <f>'T1'!$A$22</f>
        <v>unid.</v>
      </c>
      <c r="P171" s="12">
        <v>28</v>
      </c>
      <c r="Q171" s="2">
        <f>SUM(P171*N171)</f>
        <v>0</v>
      </c>
      <c r="R171" s="224"/>
      <c r="S171" s="194"/>
      <c r="T171" s="77"/>
      <c r="U171" s="383"/>
      <c r="V171" s="77"/>
      <c r="W171" s="77"/>
      <c r="X171" s="77"/>
      <c r="Y171" s="1"/>
      <c r="Z171" s="1"/>
    </row>
    <row r="172" spans="1:26" s="9" customFormat="1" ht="14.45" customHeight="1" x14ac:dyDescent="0.2">
      <c r="A172" s="195"/>
      <c r="B172" s="223"/>
      <c r="E172" s="134"/>
      <c r="F172" s="1"/>
      <c r="G172" s="1"/>
      <c r="H172" s="43"/>
      <c r="I172" s="43"/>
      <c r="J172" s="43"/>
      <c r="K172" s="28"/>
      <c r="L172" s="19"/>
      <c r="M172" s="70"/>
      <c r="N172" s="12"/>
      <c r="P172" s="2"/>
      <c r="Q172" s="1"/>
      <c r="R172" s="224"/>
      <c r="S172" s="194"/>
      <c r="T172" s="77"/>
      <c r="U172" s="383"/>
      <c r="V172" s="77"/>
      <c r="W172" s="77"/>
      <c r="X172" s="77"/>
      <c r="Y172" s="1"/>
      <c r="Z172" s="1"/>
    </row>
    <row r="173" spans="1:26" s="9" customFormat="1" ht="14.45" customHeight="1" x14ac:dyDescent="0.2">
      <c r="A173" s="195"/>
      <c r="B173" s="225"/>
      <c r="C173" s="226"/>
      <c r="D173" s="226"/>
      <c r="E173" s="247" t="s">
        <v>398</v>
      </c>
      <c r="F173" s="248"/>
      <c r="G173" s="248"/>
      <c r="H173" s="249"/>
      <c r="I173" s="249"/>
      <c r="J173" s="249"/>
      <c r="K173" s="250"/>
      <c r="L173" s="251"/>
      <c r="M173" s="283"/>
      <c r="N173" s="232"/>
      <c r="O173" s="226"/>
      <c r="P173" s="233"/>
      <c r="Q173" s="248"/>
      <c r="R173" s="235"/>
      <c r="S173" s="194"/>
      <c r="T173" s="77"/>
      <c r="U173" s="383"/>
      <c r="V173" s="77"/>
      <c r="W173" s="77"/>
      <c r="X173" s="77"/>
      <c r="Y173" s="1"/>
      <c r="Z173" s="1"/>
    </row>
    <row r="174" spans="1:26" s="9" customFormat="1" ht="14.45" customHeight="1" x14ac:dyDescent="0.2">
      <c r="A174" s="195"/>
      <c r="B174" s="214"/>
      <c r="C174" s="215"/>
      <c r="D174" s="215"/>
      <c r="E174" s="253"/>
      <c r="F174" s="243"/>
      <c r="G174" s="243"/>
      <c r="H174" s="216"/>
      <c r="I174" s="216"/>
      <c r="J174" s="216"/>
      <c r="K174" s="254"/>
      <c r="L174" s="255"/>
      <c r="M174" s="284"/>
      <c r="N174" s="257"/>
      <c r="O174" s="215"/>
      <c r="P174" s="258"/>
      <c r="Q174" s="243"/>
      <c r="R174" s="222"/>
      <c r="S174" s="194"/>
      <c r="T174" s="77"/>
      <c r="U174" s="383"/>
      <c r="V174" s="77"/>
      <c r="W174" s="77"/>
      <c r="X174" s="77"/>
      <c r="Y174" s="1"/>
      <c r="Z174" s="1"/>
    </row>
    <row r="175" spans="1:26" s="9" customFormat="1" ht="14.45" customHeight="1" thickBot="1" x14ac:dyDescent="0.25">
      <c r="A175" s="195"/>
      <c r="B175" s="223"/>
      <c r="E175" s="1" t="str">
        <f>'T1'!$E$41</f>
        <v>Plinto com estrutura de madeira</v>
      </c>
      <c r="F175" s="1"/>
      <c r="G175" s="1"/>
      <c r="H175" s="43"/>
      <c r="I175" s="43" t="s">
        <v>402</v>
      </c>
      <c r="J175" s="43"/>
      <c r="K175" s="28"/>
      <c r="L175" s="19"/>
      <c r="M175" s="119">
        <v>412221</v>
      </c>
      <c r="N175" s="123"/>
      <c r="O175" s="48" t="str">
        <f>'T1'!$A$22</f>
        <v>unid.</v>
      </c>
      <c r="P175" s="12">
        <v>66.55</v>
      </c>
      <c r="Q175" s="2">
        <f>SUM(P175*N175)</f>
        <v>0</v>
      </c>
      <c r="R175" s="224"/>
      <c r="S175" s="194"/>
      <c r="T175" s="77"/>
      <c r="U175" s="383"/>
      <c r="V175" s="77"/>
      <c r="W175" s="77"/>
      <c r="X175" s="77"/>
      <c r="Y175" s="1"/>
      <c r="Z175" s="1"/>
    </row>
    <row r="176" spans="1:26" s="9" customFormat="1" ht="14.45" customHeight="1" x14ac:dyDescent="0.2">
      <c r="A176" s="195"/>
      <c r="B176" s="223"/>
      <c r="E176" s="134"/>
      <c r="F176" s="1"/>
      <c r="G176" s="1"/>
      <c r="H176" s="43"/>
      <c r="I176" s="43"/>
      <c r="J176" s="43"/>
      <c r="K176" s="28"/>
      <c r="L176" s="19"/>
      <c r="M176" s="70"/>
      <c r="N176" s="12"/>
      <c r="P176" s="2"/>
      <c r="Q176" s="1"/>
      <c r="R176" s="224"/>
      <c r="S176" s="194"/>
      <c r="T176" s="77"/>
      <c r="U176" s="383"/>
      <c r="V176" s="77"/>
      <c r="W176" s="77"/>
      <c r="X176" s="77"/>
      <c r="Y176" s="1"/>
      <c r="Z176" s="1"/>
    </row>
    <row r="177" spans="1:26" s="9" customFormat="1" ht="14.45" customHeight="1" x14ac:dyDescent="0.2">
      <c r="A177" s="195"/>
      <c r="B177" s="225"/>
      <c r="C177" s="226"/>
      <c r="D177" s="226"/>
      <c r="E177" s="247" t="s">
        <v>403</v>
      </c>
      <c r="F177" s="248"/>
      <c r="G177" s="248"/>
      <c r="H177" s="249"/>
      <c r="I177" s="249"/>
      <c r="J177" s="249"/>
      <c r="K177" s="250"/>
      <c r="L177" s="251"/>
      <c r="M177" s="283"/>
      <c r="N177" s="232"/>
      <c r="O177" s="226"/>
      <c r="P177" s="233"/>
      <c r="Q177" s="248"/>
      <c r="R177" s="235"/>
      <c r="S177" s="194"/>
      <c r="T177" s="77"/>
      <c r="U177" s="383"/>
      <c r="V177" s="77"/>
      <c r="W177" s="77"/>
      <c r="X177" s="77"/>
      <c r="Y177" s="1"/>
      <c r="Z177" s="1"/>
    </row>
    <row r="178" spans="1:26" s="9" customFormat="1" ht="14.45" customHeight="1" x14ac:dyDescent="0.2">
      <c r="A178" s="195"/>
      <c r="B178" s="214"/>
      <c r="C178" s="215"/>
      <c r="D178" s="215"/>
      <c r="E178" s="216"/>
      <c r="F178" s="216"/>
      <c r="G178" s="216"/>
      <c r="H178" s="216"/>
      <c r="I178" s="216"/>
      <c r="J178" s="217"/>
      <c r="K178" s="292"/>
      <c r="L178" s="293"/>
      <c r="M178" s="282"/>
      <c r="N178" s="220"/>
      <c r="O178" s="221"/>
      <c r="P178" s="332"/>
      <c r="Q178" s="243"/>
      <c r="R178" s="222"/>
      <c r="S178" s="194"/>
      <c r="T178" s="77"/>
      <c r="U178" s="383"/>
      <c r="V178" s="77"/>
      <c r="W178" s="77"/>
      <c r="X178" s="77"/>
      <c r="Y178" s="1"/>
      <c r="Z178" s="1"/>
    </row>
    <row r="179" spans="1:26" s="9" customFormat="1" ht="14.45" customHeight="1" thickBot="1" x14ac:dyDescent="0.25">
      <c r="A179" s="195"/>
      <c r="B179" s="223"/>
      <c r="E179" s="396" t="str">
        <f>'T2'!$A$23</f>
        <v>Balcão FIL A - estrutura de alumínio branco e cinza com prateleira, portas e fechadura    (103 x 50 x 100 cm)</v>
      </c>
      <c r="F179" s="396"/>
      <c r="G179" s="396"/>
      <c r="H179" s="396"/>
      <c r="I179" s="396"/>
      <c r="J179" s="396"/>
      <c r="K179" s="396"/>
      <c r="L179" s="3"/>
      <c r="M179" s="392">
        <v>411061</v>
      </c>
      <c r="N179" s="123"/>
      <c r="O179" s="48" t="str">
        <f>'T1'!$A$22</f>
        <v>unid.</v>
      </c>
      <c r="P179" s="12">
        <v>57.92</v>
      </c>
      <c r="Q179" s="2">
        <f>SUM(P179*N179)</f>
        <v>0</v>
      </c>
      <c r="R179" s="224"/>
      <c r="S179" s="194"/>
      <c r="T179" s="77"/>
      <c r="U179" s="375">
        <v>18</v>
      </c>
      <c r="V179" s="77"/>
      <c r="W179" s="77"/>
      <c r="X179" s="77"/>
      <c r="Y179" s="1"/>
      <c r="Z179" s="1"/>
    </row>
    <row r="180" spans="1:26" s="9" customFormat="1" ht="14.45" customHeight="1" x14ac:dyDescent="0.2">
      <c r="A180" s="195"/>
      <c r="B180" s="223"/>
      <c r="D180" s="4"/>
      <c r="E180" s="396"/>
      <c r="F180" s="396"/>
      <c r="G180" s="396"/>
      <c r="H180" s="396"/>
      <c r="I180" s="396"/>
      <c r="J180" s="396"/>
      <c r="K180" s="396"/>
      <c r="L180" s="3"/>
      <c r="M180" s="70"/>
      <c r="N180" s="63"/>
      <c r="O180" s="63"/>
      <c r="P180" s="12"/>
      <c r="Q180" s="2"/>
      <c r="R180" s="224"/>
      <c r="S180" s="194"/>
      <c r="T180" s="77"/>
      <c r="U180" s="375">
        <v>19</v>
      </c>
      <c r="V180" s="77"/>
      <c r="W180" s="77"/>
      <c r="X180" s="77"/>
      <c r="Y180" s="1"/>
      <c r="Z180" s="1"/>
    </row>
    <row r="181" spans="1:26" s="9" customFormat="1" ht="14.45" customHeight="1" x14ac:dyDescent="0.2">
      <c r="A181" s="195"/>
      <c r="B181" s="223"/>
      <c r="D181" s="108"/>
      <c r="E181" s="108"/>
      <c r="F181" s="108"/>
      <c r="G181" s="108"/>
      <c r="H181" s="108"/>
      <c r="I181" s="108"/>
      <c r="J181" s="108"/>
      <c r="K181" s="108"/>
      <c r="L181" s="39"/>
      <c r="M181" s="70"/>
      <c r="N181" s="8"/>
      <c r="O181" s="48"/>
      <c r="P181" s="12"/>
      <c r="Q181" s="2"/>
      <c r="R181" s="224"/>
      <c r="S181" s="194"/>
      <c r="T181" s="77"/>
      <c r="U181" s="375">
        <v>20</v>
      </c>
      <c r="V181" s="77"/>
      <c r="W181" s="77"/>
      <c r="X181" s="77"/>
      <c r="Y181" s="1"/>
      <c r="Z181" s="1"/>
    </row>
    <row r="182" spans="1:26" s="9" customFormat="1" ht="14.45" customHeight="1" x14ac:dyDescent="0.2">
      <c r="A182" s="195"/>
      <c r="B182" s="225"/>
      <c r="C182" s="226"/>
      <c r="D182" s="226"/>
      <c r="E182" s="294" t="s">
        <v>233</v>
      </c>
      <c r="F182" s="295"/>
      <c r="G182" s="295"/>
      <c r="H182" s="295"/>
      <c r="I182" s="295"/>
      <c r="J182" s="295"/>
      <c r="K182" s="295"/>
      <c r="L182" s="230"/>
      <c r="M182" s="283"/>
      <c r="N182" s="232"/>
      <c r="O182" s="233"/>
      <c r="P182" s="270"/>
      <c r="Q182" s="248"/>
      <c r="R182" s="235"/>
      <c r="S182" s="194"/>
      <c r="T182" s="77"/>
      <c r="U182" s="375">
        <v>21</v>
      </c>
      <c r="V182" s="77"/>
      <c r="W182" s="77"/>
      <c r="X182" s="77"/>
      <c r="Y182" s="1"/>
      <c r="Z182" s="1"/>
    </row>
    <row r="183" spans="1:26" s="9" customFormat="1" ht="14.45" customHeight="1" x14ac:dyDescent="0.2">
      <c r="A183" s="195"/>
      <c r="B183" s="214"/>
      <c r="C183" s="215"/>
      <c r="D183" s="215"/>
      <c r="E183" s="296"/>
      <c r="F183" s="297"/>
      <c r="G183" s="297"/>
      <c r="H183" s="297"/>
      <c r="I183" s="297"/>
      <c r="J183" s="297"/>
      <c r="K183" s="297"/>
      <c r="L183" s="219"/>
      <c r="M183" s="284"/>
      <c r="N183" s="257"/>
      <c r="O183" s="258"/>
      <c r="P183" s="332"/>
      <c r="Q183" s="243"/>
      <c r="R183" s="222"/>
      <c r="S183" s="194"/>
      <c r="T183" s="77"/>
      <c r="U183" s="375">
        <v>22</v>
      </c>
      <c r="V183" s="77"/>
      <c r="W183" s="77"/>
      <c r="X183" s="77"/>
      <c r="Y183" s="1"/>
      <c r="Z183" s="1"/>
    </row>
    <row r="184" spans="1:26" s="9" customFormat="1" ht="14.45" customHeight="1" thickBot="1" x14ac:dyDescent="0.25">
      <c r="A184" s="195"/>
      <c r="B184" s="223"/>
      <c r="E184" s="43" t="str">
        <f>'T1'!$M$1</f>
        <v xml:space="preserve">Balcão FIL B - com portas e fechadura    </v>
      </c>
      <c r="F184" s="59"/>
      <c r="G184" s="59"/>
      <c r="H184" s="59"/>
      <c r="I184" s="59"/>
      <c r="J184" s="59"/>
      <c r="K184" s="59"/>
      <c r="L184" s="35"/>
      <c r="M184" s="119">
        <v>411380</v>
      </c>
      <c r="N184" s="123"/>
      <c r="O184" s="48" t="str">
        <f>'T1'!$A$22</f>
        <v>unid.</v>
      </c>
      <c r="P184" s="12">
        <v>84.7</v>
      </c>
      <c r="Q184" s="2">
        <f>SUM(P184*N184)</f>
        <v>0</v>
      </c>
      <c r="R184" s="224"/>
      <c r="S184" s="194"/>
      <c r="T184" s="77"/>
      <c r="U184" s="375">
        <v>23</v>
      </c>
      <c r="V184" s="77"/>
      <c r="W184" s="77"/>
      <c r="X184" s="77"/>
      <c r="Y184" s="1"/>
      <c r="Z184" s="1"/>
    </row>
    <row r="185" spans="1:26" s="9" customFormat="1" ht="14.45" customHeight="1" x14ac:dyDescent="0.2">
      <c r="A185" s="195"/>
      <c r="B185" s="223"/>
      <c r="E185" s="331"/>
      <c r="F185" s="59" t="s">
        <v>280</v>
      </c>
      <c r="G185" s="59"/>
      <c r="H185" s="59"/>
      <c r="I185" s="59"/>
      <c r="J185" s="59"/>
      <c r="K185" s="59"/>
      <c r="L185" s="35"/>
      <c r="M185" s="70"/>
      <c r="N185" s="12"/>
      <c r="O185" s="2"/>
      <c r="P185" s="137"/>
      <c r="Q185" s="1"/>
      <c r="R185" s="224"/>
      <c r="S185" s="194"/>
      <c r="T185" s="77"/>
      <c r="U185" s="375">
        <v>24</v>
      </c>
      <c r="V185" s="77"/>
      <c r="W185" s="77"/>
      <c r="X185" s="77"/>
      <c r="Y185" s="1"/>
      <c r="Z185" s="1"/>
    </row>
    <row r="186" spans="1:26" s="9" customFormat="1" ht="14.45" customHeight="1" x14ac:dyDescent="0.2">
      <c r="A186" s="195"/>
      <c r="B186" s="225"/>
      <c r="C186" s="226"/>
      <c r="D186" s="226"/>
      <c r="E186" s="294" t="s">
        <v>279</v>
      </c>
      <c r="F186" s="295"/>
      <c r="G186" s="295"/>
      <c r="H186" s="295"/>
      <c r="I186" s="295"/>
      <c r="J186" s="295"/>
      <c r="K186" s="295"/>
      <c r="L186" s="230"/>
      <c r="M186" s="283"/>
      <c r="N186" s="232"/>
      <c r="O186" s="233"/>
      <c r="P186" s="270"/>
      <c r="Q186" s="248"/>
      <c r="R186" s="235"/>
      <c r="S186" s="194"/>
      <c r="T186" s="77"/>
      <c r="U186" s="375">
        <v>25</v>
      </c>
      <c r="V186" s="77"/>
      <c r="W186" s="77"/>
      <c r="X186" s="77"/>
      <c r="Y186" s="1"/>
      <c r="Z186" s="1"/>
    </row>
    <row r="187" spans="1:26" s="9" customFormat="1" ht="12" x14ac:dyDescent="0.2">
      <c r="A187" s="195"/>
      <c r="B187" s="214"/>
      <c r="C187" s="215"/>
      <c r="D187" s="216"/>
      <c r="E187" s="216"/>
      <c r="F187" s="216"/>
      <c r="G187" s="216"/>
      <c r="H187" s="216"/>
      <c r="I187" s="216"/>
      <c r="J187" s="217"/>
      <c r="K187" s="292"/>
      <c r="L187" s="293"/>
      <c r="M187" s="284"/>
      <c r="N187" s="298"/>
      <c r="O187" s="215"/>
      <c r="P187" s="299"/>
      <c r="Q187" s="300"/>
      <c r="R187" s="222"/>
      <c r="S187" s="194"/>
      <c r="T187" s="77"/>
      <c r="U187" s="375">
        <v>26</v>
      </c>
      <c r="V187" s="77"/>
      <c r="W187" s="77"/>
      <c r="X187" s="77"/>
      <c r="Y187" s="1"/>
      <c r="Z187" s="1"/>
    </row>
    <row r="188" spans="1:26" s="9" customFormat="1" ht="14.45" customHeight="1" thickBot="1" x14ac:dyDescent="0.25">
      <c r="A188" s="195"/>
      <c r="B188" s="223"/>
      <c r="E188" s="43" t="str">
        <f>'T1'!$E$1</f>
        <v>Balcão FIL C - branco com prateleiras</v>
      </c>
      <c r="F188" s="43"/>
      <c r="J188" s="14"/>
      <c r="K188" s="27"/>
      <c r="M188" s="392">
        <v>411060</v>
      </c>
      <c r="N188" s="123"/>
      <c r="O188" s="48" t="str">
        <f>'T1'!$A$22</f>
        <v>unid.</v>
      </c>
      <c r="P188" s="38">
        <v>72.599999999999994</v>
      </c>
      <c r="Q188" s="2">
        <f>SUM(P188*N188)</f>
        <v>0</v>
      </c>
      <c r="R188" s="224"/>
      <c r="S188" s="194"/>
      <c r="T188" s="77"/>
      <c r="U188" s="375">
        <v>27</v>
      </c>
      <c r="V188" s="77"/>
      <c r="W188" s="77"/>
      <c r="X188" s="77"/>
      <c r="Y188" s="1"/>
      <c r="Z188" s="1"/>
    </row>
    <row r="189" spans="1:26" s="9" customFormat="1" ht="14.45" customHeight="1" x14ac:dyDescent="0.2">
      <c r="A189" s="195"/>
      <c r="B189" s="223"/>
      <c r="D189" s="43"/>
      <c r="E189" s="43"/>
      <c r="F189" s="43" t="s">
        <v>237</v>
      </c>
      <c r="G189" s="43"/>
      <c r="H189" s="43"/>
      <c r="I189" s="43"/>
      <c r="J189" s="14"/>
      <c r="K189" s="27"/>
      <c r="L189" s="34"/>
      <c r="M189" s="70"/>
      <c r="N189" s="10"/>
      <c r="P189" s="42"/>
      <c r="Q189" s="11"/>
      <c r="R189" s="224"/>
      <c r="S189" s="194"/>
      <c r="T189" s="77"/>
      <c r="U189" s="375">
        <v>28</v>
      </c>
      <c r="V189" s="77"/>
      <c r="W189" s="77"/>
      <c r="X189" s="77"/>
      <c r="Y189" s="1"/>
      <c r="Z189" s="1"/>
    </row>
    <row r="190" spans="1:26" s="9" customFormat="1" ht="14.45" customHeight="1" x14ac:dyDescent="0.2">
      <c r="A190" s="195"/>
      <c r="B190" s="223"/>
      <c r="E190" s="43"/>
      <c r="F190" s="43"/>
      <c r="G190" s="43"/>
      <c r="H190" s="43"/>
      <c r="I190" s="43"/>
      <c r="J190" s="43"/>
      <c r="K190" s="43"/>
      <c r="M190" s="70"/>
      <c r="N190" s="48"/>
      <c r="P190" s="1"/>
      <c r="Q190" s="1"/>
      <c r="R190" s="224"/>
      <c r="S190" s="194"/>
      <c r="T190" s="77"/>
      <c r="U190" s="375">
        <v>29</v>
      </c>
      <c r="V190" s="77"/>
      <c r="W190" s="77"/>
      <c r="X190" s="77"/>
      <c r="Y190" s="1"/>
      <c r="Z190" s="1"/>
    </row>
    <row r="191" spans="1:26" s="9" customFormat="1" ht="14.45" customHeight="1" x14ac:dyDescent="0.2">
      <c r="A191" s="195"/>
      <c r="B191" s="225"/>
      <c r="C191" s="226"/>
      <c r="D191" s="226"/>
      <c r="E191" s="247" t="s">
        <v>231</v>
      </c>
      <c r="F191" s="249"/>
      <c r="G191" s="249"/>
      <c r="H191" s="249"/>
      <c r="I191" s="249"/>
      <c r="J191" s="260"/>
      <c r="K191" s="261"/>
      <c r="L191" s="262"/>
      <c r="M191" s="283"/>
      <c r="N191" s="301"/>
      <c r="O191" s="226"/>
      <c r="P191" s="302"/>
      <c r="Q191" s="303"/>
      <c r="R191" s="235"/>
      <c r="S191" s="194"/>
      <c r="T191" s="77"/>
      <c r="U191" s="375">
        <v>30</v>
      </c>
      <c r="V191" s="77"/>
      <c r="W191" s="77"/>
      <c r="X191" s="77"/>
      <c r="Y191" s="1"/>
      <c r="Z191" s="1"/>
    </row>
    <row r="192" spans="1:26" s="9" customFormat="1" ht="12" x14ac:dyDescent="0.2">
      <c r="A192" s="195"/>
      <c r="B192" s="214"/>
      <c r="C192" s="215"/>
      <c r="D192" s="216"/>
      <c r="E192" s="216"/>
      <c r="F192" s="216"/>
      <c r="G192" s="216"/>
      <c r="H192" s="216"/>
      <c r="I192" s="216"/>
      <c r="J192" s="217"/>
      <c r="K192" s="218"/>
      <c r="L192" s="219"/>
      <c r="M192" s="282"/>
      <c r="N192" s="220"/>
      <c r="O192" s="221"/>
      <c r="P192" s="332"/>
      <c r="Q192" s="243"/>
      <c r="R192" s="222"/>
      <c r="S192" s="194"/>
      <c r="T192" s="77"/>
      <c r="U192" s="375">
        <v>31</v>
      </c>
      <c r="V192" s="77"/>
      <c r="W192" s="77"/>
      <c r="X192" s="77"/>
      <c r="Y192" s="1"/>
      <c r="Z192" s="1"/>
    </row>
    <row r="193" spans="1:26" s="9" customFormat="1" ht="14.45" customHeight="1" x14ac:dyDescent="0.2">
      <c r="A193" s="195"/>
      <c r="B193" s="223"/>
      <c r="E193" s="396" t="str">
        <f>'T2'!$A$28</f>
        <v>Balcão FIL D - estrutura em madeira efeito lacado com porta e fechadura    (120 x 45 x 100 cm)</v>
      </c>
      <c r="F193" s="396"/>
      <c r="G193" s="396"/>
      <c r="H193" s="396"/>
      <c r="I193" s="396"/>
      <c r="J193" s="396"/>
      <c r="K193" s="396"/>
      <c r="L193" s="41"/>
      <c r="M193" s="70"/>
      <c r="P193" s="1"/>
      <c r="Q193" s="1"/>
      <c r="R193" s="224"/>
      <c r="S193" s="194"/>
      <c r="T193" s="77"/>
      <c r="U193" s="375">
        <v>32</v>
      </c>
      <c r="V193" s="77"/>
      <c r="W193" s="77"/>
      <c r="X193" s="77"/>
      <c r="Y193" s="1"/>
      <c r="Z193" s="1"/>
    </row>
    <row r="194" spans="1:26" s="9" customFormat="1" ht="14.45" customHeight="1" thickBot="1" x14ac:dyDescent="0.25">
      <c r="A194" s="195"/>
      <c r="B194" s="223"/>
      <c r="D194" s="108"/>
      <c r="E194" s="396"/>
      <c r="F194" s="396"/>
      <c r="G194" s="396"/>
      <c r="H194" s="396"/>
      <c r="I194" s="396"/>
      <c r="J194" s="396"/>
      <c r="K194" s="396"/>
      <c r="L194" s="1"/>
      <c r="M194" s="392">
        <v>411050</v>
      </c>
      <c r="N194" s="123"/>
      <c r="O194" s="48" t="str">
        <f>'T1'!$A$22</f>
        <v>unid.</v>
      </c>
      <c r="P194" s="12">
        <v>96.8</v>
      </c>
      <c r="Q194" s="2">
        <f>SUM(P194*N194)</f>
        <v>0</v>
      </c>
      <c r="R194" s="224"/>
      <c r="S194" s="194"/>
      <c r="T194" s="77"/>
      <c r="U194" s="375">
        <v>33</v>
      </c>
      <c r="V194" s="77"/>
      <c r="W194" s="77"/>
      <c r="X194" s="77"/>
      <c r="Y194" s="1"/>
      <c r="Z194" s="1"/>
    </row>
    <row r="195" spans="1:26" s="9" customFormat="1" ht="14.45" customHeight="1" x14ac:dyDescent="0.2">
      <c r="A195" s="195"/>
      <c r="B195" s="223"/>
      <c r="D195" s="108"/>
      <c r="E195" s="108"/>
      <c r="G195" s="108"/>
      <c r="I195" s="108"/>
      <c r="J195" s="108"/>
      <c r="K195" s="108"/>
      <c r="L195" s="41"/>
      <c r="M195" s="70"/>
      <c r="N195" s="63"/>
      <c r="O195" s="63"/>
      <c r="P195" s="12"/>
      <c r="Q195" s="2"/>
      <c r="R195" s="224"/>
      <c r="S195" s="194"/>
      <c r="T195" s="77"/>
      <c r="U195" s="375">
        <v>34</v>
      </c>
      <c r="V195" s="77"/>
      <c r="W195" s="77"/>
      <c r="X195" s="77"/>
      <c r="Y195" s="1"/>
      <c r="Z195" s="1"/>
    </row>
    <row r="196" spans="1:26" s="9" customFormat="1" ht="14.45" customHeight="1" x14ac:dyDescent="0.2">
      <c r="A196" s="195"/>
      <c r="B196" s="225"/>
      <c r="C196" s="226"/>
      <c r="D196" s="226"/>
      <c r="E196" s="270" t="s">
        <v>232</v>
      </c>
      <c r="F196" s="272"/>
      <c r="G196" s="272"/>
      <c r="H196" s="272"/>
      <c r="I196" s="272"/>
      <c r="J196" s="272"/>
      <c r="K196" s="272"/>
      <c r="L196" s="304"/>
      <c r="M196" s="283"/>
      <c r="N196" s="226"/>
      <c r="O196" s="226"/>
      <c r="P196" s="335"/>
      <c r="Q196" s="248"/>
      <c r="R196" s="235"/>
      <c r="S196" s="194"/>
      <c r="T196" s="77"/>
      <c r="U196" s="375">
        <v>35</v>
      </c>
      <c r="V196" s="77"/>
      <c r="W196" s="77"/>
      <c r="X196" s="77"/>
      <c r="Y196" s="1"/>
      <c r="Z196" s="1"/>
    </row>
    <row r="197" spans="1:26" s="9" customFormat="1" ht="12" x14ac:dyDescent="0.2">
      <c r="A197" s="195"/>
      <c r="B197" s="214"/>
      <c r="C197" s="215"/>
      <c r="D197" s="215"/>
      <c r="E197" s="215"/>
      <c r="F197" s="215"/>
      <c r="G197" s="215"/>
      <c r="H197" s="216"/>
      <c r="I197" s="216"/>
      <c r="J197" s="217"/>
      <c r="K197" s="218"/>
      <c r="L197" s="255"/>
      <c r="M197" s="282"/>
      <c r="N197" s="220"/>
      <c r="O197" s="215"/>
      <c r="P197" s="336"/>
      <c r="Q197" s="243"/>
      <c r="R197" s="222"/>
      <c r="S197" s="194"/>
      <c r="T197" s="77"/>
      <c r="U197" s="375">
        <v>36</v>
      </c>
      <c r="V197" s="77"/>
      <c r="W197" s="77"/>
      <c r="X197" s="77"/>
      <c r="Y197" s="1"/>
      <c r="Z197" s="1"/>
    </row>
    <row r="198" spans="1:26" s="9" customFormat="1" ht="14.45" customHeight="1" thickBot="1" x14ac:dyDescent="0.25">
      <c r="A198" s="195"/>
      <c r="B198" s="223"/>
      <c r="E198" s="4" t="str">
        <f>'T1'!$M$6</f>
        <v>Balcão "semi-circular" branco com prateleira, sem portas</v>
      </c>
      <c r="F198" s="4"/>
      <c r="G198" s="4"/>
      <c r="H198" s="4"/>
      <c r="I198" s="4"/>
      <c r="J198" s="4"/>
      <c r="M198" s="119">
        <v>402130</v>
      </c>
      <c r="N198" s="123"/>
      <c r="O198" s="48" t="str">
        <f>'T1'!$A$22</f>
        <v>unid.</v>
      </c>
      <c r="P198" s="12">
        <v>133.1</v>
      </c>
      <c r="Q198" s="12">
        <f>SUM(P198*N198)</f>
        <v>0</v>
      </c>
      <c r="R198" s="224"/>
      <c r="S198" s="194"/>
      <c r="T198" s="77"/>
      <c r="U198" s="375">
        <v>37</v>
      </c>
      <c r="V198" s="77"/>
      <c r="W198" s="77"/>
      <c r="X198" s="77"/>
      <c r="Y198" s="1"/>
      <c r="Z198" s="1"/>
    </row>
    <row r="199" spans="1:26" s="9" customFormat="1" ht="14.45" customHeight="1" x14ac:dyDescent="0.2">
      <c r="A199" s="195"/>
      <c r="B199" s="223"/>
      <c r="D199" s="4"/>
      <c r="E199" s="4"/>
      <c r="F199" s="4"/>
      <c r="G199" s="4" t="s">
        <v>408</v>
      </c>
      <c r="H199" s="4"/>
      <c r="I199" s="4"/>
      <c r="J199" s="4"/>
      <c r="L199" s="46"/>
      <c r="M199" s="70"/>
      <c r="N199" s="40"/>
      <c r="O199" s="40"/>
      <c r="P199" s="12"/>
      <c r="Q199" s="12"/>
      <c r="R199" s="224"/>
      <c r="S199" s="194"/>
      <c r="T199" s="77"/>
      <c r="U199" s="375">
        <v>38</v>
      </c>
      <c r="V199" s="77"/>
      <c r="W199" s="77"/>
      <c r="X199" s="77"/>
      <c r="Y199" s="1"/>
      <c r="Z199" s="1"/>
    </row>
    <row r="200" spans="1:26" s="9" customFormat="1" ht="14.45" customHeight="1" x14ac:dyDescent="0.2">
      <c r="A200" s="195"/>
      <c r="B200" s="225"/>
      <c r="C200" s="226"/>
      <c r="D200" s="226"/>
      <c r="E200" s="227" t="s">
        <v>409</v>
      </c>
      <c r="F200" s="272"/>
      <c r="G200" s="272"/>
      <c r="H200" s="228"/>
      <c r="I200" s="228"/>
      <c r="J200" s="228"/>
      <c r="K200" s="250"/>
      <c r="L200" s="251"/>
      <c r="M200" s="283"/>
      <c r="N200" s="286"/>
      <c r="O200" s="232"/>
      <c r="P200" s="335"/>
      <c r="Q200" s="248"/>
      <c r="R200" s="235"/>
      <c r="S200" s="194"/>
      <c r="T200" s="77"/>
      <c r="U200" s="375">
        <v>39</v>
      </c>
      <c r="V200" s="77"/>
      <c r="W200" s="77"/>
      <c r="X200" s="77"/>
      <c r="Y200" s="1"/>
      <c r="Z200" s="1"/>
    </row>
    <row r="201" spans="1:26" s="9" customFormat="1" ht="12" x14ac:dyDescent="0.2">
      <c r="A201" s="195"/>
      <c r="B201" s="215"/>
      <c r="E201" s="69"/>
      <c r="F201" s="4"/>
      <c r="G201" s="4"/>
      <c r="H201" s="37"/>
      <c r="I201" s="37"/>
      <c r="J201" s="37"/>
      <c r="K201" s="28"/>
      <c r="L201" s="19"/>
      <c r="M201" s="70"/>
      <c r="N201" s="13"/>
      <c r="O201" s="418" t="s">
        <v>422</v>
      </c>
      <c r="P201" s="418"/>
      <c r="Q201" s="328">
        <f>SUM(Q158:Q198)</f>
        <v>0</v>
      </c>
      <c r="R201" s="215"/>
      <c r="S201" s="194"/>
      <c r="T201" s="77"/>
      <c r="U201" s="375"/>
      <c r="V201" s="77"/>
      <c r="W201" s="77"/>
      <c r="X201" s="77"/>
      <c r="Y201" s="1"/>
      <c r="Z201" s="1"/>
    </row>
    <row r="202" spans="1:26" s="9" customFormat="1" ht="12.75" thickBot="1" x14ac:dyDescent="0.25">
      <c r="A202" s="196"/>
      <c r="B202" s="55"/>
      <c r="C202" s="55"/>
      <c r="D202" s="55"/>
      <c r="E202" s="324"/>
      <c r="F202" s="325"/>
      <c r="G202" s="325"/>
      <c r="H202" s="319"/>
      <c r="I202" s="319"/>
      <c r="J202" s="319"/>
      <c r="K202" s="320"/>
      <c r="L202" s="321"/>
      <c r="M202" s="147"/>
      <c r="N202" s="322"/>
      <c r="O202" s="323"/>
      <c r="P202" s="337"/>
      <c r="Q202" s="143"/>
      <c r="R202" s="55"/>
      <c r="S202" s="197"/>
      <c r="T202" s="77"/>
      <c r="U202" s="375">
        <v>40</v>
      </c>
      <c r="V202" s="77"/>
      <c r="W202" s="77"/>
      <c r="X202" s="77"/>
      <c r="Y202" s="1"/>
      <c r="Z202" s="1"/>
    </row>
    <row r="203" spans="1:26" s="9" customFormat="1" ht="14.45" customHeight="1" x14ac:dyDescent="0.2">
      <c r="A203" s="198"/>
      <c r="B203" s="107"/>
      <c r="C203" s="100"/>
      <c r="D203" s="100"/>
      <c r="E203" s="100"/>
      <c r="F203" s="100"/>
      <c r="G203" s="100"/>
      <c r="H203" s="100"/>
      <c r="I203" s="100"/>
      <c r="J203" s="100"/>
      <c r="K203" s="100"/>
      <c r="L203" s="100"/>
      <c r="M203" s="100"/>
      <c r="N203" s="100"/>
      <c r="O203" s="100"/>
      <c r="P203" s="338"/>
      <c r="Q203" s="117" t="s">
        <v>339</v>
      </c>
      <c r="R203" s="117"/>
      <c r="S203" s="199"/>
      <c r="T203" s="77"/>
      <c r="U203" s="390"/>
      <c r="V203" s="77"/>
      <c r="W203" s="77"/>
      <c r="X203" s="77"/>
      <c r="Y203" s="1"/>
      <c r="Z203" s="1"/>
    </row>
    <row r="204" spans="1:26" s="9" customFormat="1" ht="12" x14ac:dyDescent="0.2">
      <c r="A204" s="195"/>
      <c r="B204" s="20"/>
      <c r="C204" s="43" t="str">
        <f>'T1'!$K$46</f>
        <v>Nome da Empresa Expositora:</v>
      </c>
      <c r="G204" s="395">
        <f>$G$11</f>
        <v>0</v>
      </c>
      <c r="H204" s="395"/>
      <c r="I204" s="395"/>
      <c r="J204" s="395"/>
      <c r="K204" s="395"/>
      <c r="L204" s="395"/>
      <c r="M204" s="395"/>
      <c r="N204" s="395"/>
      <c r="O204" s="395"/>
      <c r="P204" s="395"/>
      <c r="Q204" s="395"/>
      <c r="R204" s="116"/>
      <c r="S204" s="194"/>
      <c r="T204" s="77"/>
      <c r="U204" s="390"/>
      <c r="V204" s="77"/>
      <c r="W204" s="77"/>
      <c r="X204" s="77"/>
      <c r="Y204" s="1"/>
      <c r="Z204" s="1"/>
    </row>
    <row r="205" spans="1:26" s="9" customFormat="1" ht="12.75" thickBot="1" x14ac:dyDescent="0.25">
      <c r="A205" s="196"/>
      <c r="B205" s="313"/>
      <c r="C205" s="144"/>
      <c r="D205" s="55"/>
      <c r="E205" s="314"/>
      <c r="F205" s="314"/>
      <c r="G205" s="314"/>
      <c r="H205" s="314"/>
      <c r="I205" s="314"/>
      <c r="J205" s="314"/>
      <c r="K205" s="314"/>
      <c r="L205" s="314"/>
      <c r="M205" s="314"/>
      <c r="N205" s="314"/>
      <c r="O205" s="314"/>
      <c r="P205" s="334"/>
      <c r="Q205" s="334"/>
      <c r="R205" s="314"/>
      <c r="S205" s="197"/>
      <c r="T205" s="77"/>
      <c r="U205" s="390"/>
      <c r="V205" s="77"/>
      <c r="W205" s="77"/>
      <c r="X205" s="77"/>
      <c r="Y205" s="1"/>
      <c r="Z205" s="1"/>
    </row>
    <row r="206" spans="1:26" s="9" customFormat="1" ht="12" x14ac:dyDescent="0.2">
      <c r="A206" s="195"/>
      <c r="B206" s="20"/>
      <c r="C206" s="43"/>
      <c r="E206" s="8"/>
      <c r="F206" s="8"/>
      <c r="G206" s="8"/>
      <c r="H206" s="8"/>
      <c r="I206" s="8"/>
      <c r="J206" s="8"/>
      <c r="K206" s="8"/>
      <c r="L206" s="8"/>
      <c r="M206" s="8"/>
      <c r="N206" s="8"/>
      <c r="O206" s="8"/>
      <c r="P206" s="331"/>
      <c r="Q206" s="331"/>
      <c r="R206" s="8"/>
      <c r="S206" s="194"/>
      <c r="T206" s="77"/>
      <c r="U206" s="390"/>
      <c r="V206" s="77"/>
      <c r="W206" s="77"/>
      <c r="X206" s="77"/>
      <c r="Y206" s="1"/>
      <c r="Z206" s="1"/>
    </row>
    <row r="207" spans="1:26" s="9" customFormat="1" ht="14.45" customHeight="1" x14ac:dyDescent="0.2">
      <c r="A207" s="195"/>
      <c r="B207" s="20"/>
      <c r="C207" s="43"/>
      <c r="E207" s="8"/>
      <c r="F207" s="8"/>
      <c r="G207" s="8"/>
      <c r="H207" s="8"/>
      <c r="I207" s="8"/>
      <c r="J207" s="8"/>
      <c r="K207" s="8"/>
      <c r="L207" s="8"/>
      <c r="M207" s="8"/>
      <c r="N207" s="10" t="str">
        <f>'T1'!$C$45</f>
        <v>Quant.</v>
      </c>
      <c r="P207" s="42" t="s">
        <v>8</v>
      </c>
      <c r="Q207" s="11" t="str">
        <f>'T1'!$C$40</f>
        <v>Valor</v>
      </c>
      <c r="R207" s="8"/>
      <c r="S207" s="194"/>
      <c r="T207" s="77"/>
      <c r="U207" s="390"/>
      <c r="V207" s="77"/>
      <c r="W207" s="77"/>
      <c r="X207" s="77"/>
      <c r="Y207" s="1"/>
      <c r="Z207" s="1"/>
    </row>
    <row r="208" spans="1:26" s="9" customFormat="1" ht="14.45" customHeight="1" x14ac:dyDescent="0.2">
      <c r="A208" s="195"/>
      <c r="B208" s="214"/>
      <c r="C208" s="215"/>
      <c r="D208" s="287"/>
      <c r="E208" s="287"/>
      <c r="F208" s="287"/>
      <c r="G208" s="287"/>
      <c r="H208" s="287"/>
      <c r="I208" s="287"/>
      <c r="J208" s="287"/>
      <c r="K208" s="287"/>
      <c r="L208" s="245"/>
      <c r="M208" s="284"/>
      <c r="N208" s="215"/>
      <c r="O208" s="215"/>
      <c r="P208" s="336"/>
      <c r="Q208" s="243"/>
      <c r="R208" s="222"/>
      <c r="S208" s="194"/>
      <c r="T208" s="77"/>
      <c r="U208" s="390"/>
      <c r="V208" s="77"/>
      <c r="W208" s="77"/>
      <c r="X208" s="77"/>
      <c r="Y208" s="1"/>
      <c r="Z208" s="1"/>
    </row>
    <row r="209" spans="1:26" s="9" customFormat="1" ht="14.45" customHeight="1" thickBot="1" x14ac:dyDescent="0.25">
      <c r="A209" s="195"/>
      <c r="B209" s="223"/>
      <c r="E209" s="51" t="str">
        <f>'T1'!$E$26</f>
        <v>Balcão vitrina 4 cubos</v>
      </c>
      <c r="F209" s="37"/>
      <c r="G209" s="37"/>
      <c r="H209" s="59" t="s">
        <v>239</v>
      </c>
      <c r="I209" s="37"/>
      <c r="J209" s="37"/>
      <c r="K209" s="28"/>
      <c r="L209" s="19"/>
      <c r="M209" s="119">
        <v>410317</v>
      </c>
      <c r="N209" s="123"/>
      <c r="O209" s="48" t="str">
        <f>'T1'!$A$22</f>
        <v>unid.</v>
      </c>
      <c r="P209" s="12">
        <v>47.19</v>
      </c>
      <c r="Q209" s="2">
        <f>SUM(P209*N209)</f>
        <v>0</v>
      </c>
      <c r="R209" s="224"/>
      <c r="S209" s="194"/>
      <c r="T209" s="77"/>
      <c r="U209" s="383"/>
      <c r="V209" s="77"/>
      <c r="W209" s="77"/>
      <c r="X209" s="77"/>
      <c r="Y209" s="1"/>
      <c r="Z209" s="1"/>
    </row>
    <row r="210" spans="1:26" s="9" customFormat="1" ht="14.45" customHeight="1" x14ac:dyDescent="0.2">
      <c r="A210" s="195"/>
      <c r="B210" s="223"/>
      <c r="D210" s="37"/>
      <c r="E210" s="37"/>
      <c r="F210" s="37"/>
      <c r="G210" s="37"/>
      <c r="H210" s="37"/>
      <c r="I210" s="37"/>
      <c r="J210" s="37"/>
      <c r="K210" s="28"/>
      <c r="L210" s="19"/>
      <c r="M210" s="64"/>
      <c r="N210" s="13"/>
      <c r="O210" s="12"/>
      <c r="P210" s="339"/>
      <c r="Q210" s="1"/>
      <c r="R210" s="224"/>
      <c r="S210" s="194"/>
      <c r="T210" s="77"/>
      <c r="U210" s="383"/>
      <c r="V210" s="77"/>
      <c r="W210" s="77"/>
      <c r="X210" s="77"/>
      <c r="Y210" s="1"/>
      <c r="Z210" s="1"/>
    </row>
    <row r="211" spans="1:26" s="9" customFormat="1" ht="14.45" customHeight="1" x14ac:dyDescent="0.2">
      <c r="A211" s="195"/>
      <c r="B211" s="225"/>
      <c r="C211" s="226"/>
      <c r="D211" s="226"/>
      <c r="E211" s="247" t="s">
        <v>184</v>
      </c>
      <c r="F211" s="228"/>
      <c r="G211" s="228"/>
      <c r="H211" s="228"/>
      <c r="I211" s="228"/>
      <c r="J211" s="228"/>
      <c r="K211" s="250"/>
      <c r="L211" s="251"/>
      <c r="M211" s="252"/>
      <c r="N211" s="286"/>
      <c r="O211" s="232"/>
      <c r="P211" s="335"/>
      <c r="Q211" s="248"/>
      <c r="R211" s="235"/>
      <c r="S211" s="194"/>
      <c r="T211" s="77"/>
      <c r="U211" s="383"/>
      <c r="V211" s="77"/>
      <c r="W211" s="77"/>
      <c r="X211" s="77"/>
      <c r="Y211" s="1"/>
      <c r="Z211" s="1"/>
    </row>
    <row r="212" spans="1:26" s="9" customFormat="1" ht="14.45" customHeight="1" x14ac:dyDescent="0.2">
      <c r="A212" s="195"/>
      <c r="B212" s="214"/>
      <c r="C212" s="215"/>
      <c r="D212" s="259"/>
      <c r="E212" s="259"/>
      <c r="F212" s="259"/>
      <c r="G212" s="259"/>
      <c r="H212" s="259"/>
      <c r="I212" s="259"/>
      <c r="J212" s="259"/>
      <c r="K212" s="254"/>
      <c r="L212" s="255"/>
      <c r="M212" s="285"/>
      <c r="N212" s="285"/>
      <c r="O212" s="257"/>
      <c r="P212" s="336"/>
      <c r="Q212" s="243"/>
      <c r="R212" s="222"/>
      <c r="S212" s="194"/>
      <c r="T212" s="77"/>
      <c r="U212" s="383"/>
      <c r="V212" s="77"/>
      <c r="W212" s="77"/>
      <c r="X212" s="77"/>
      <c r="Y212" s="1"/>
      <c r="Z212" s="1"/>
    </row>
    <row r="213" spans="1:26" s="9" customFormat="1" ht="14.45" customHeight="1" thickBot="1" x14ac:dyDescent="0.25">
      <c r="A213" s="195"/>
      <c r="B213" s="223"/>
      <c r="E213" s="51" t="str">
        <f>'T1'!$E$31</f>
        <v>Balcão vitrina 6 cubos</v>
      </c>
      <c r="F213" s="37"/>
      <c r="G213" s="37"/>
      <c r="H213" s="59" t="s">
        <v>240</v>
      </c>
      <c r="I213" s="37"/>
      <c r="J213" s="37"/>
      <c r="K213" s="28"/>
      <c r="L213" s="19"/>
      <c r="M213" s="119">
        <v>410318</v>
      </c>
      <c r="N213" s="123"/>
      <c r="O213" s="48" t="str">
        <f>'T1'!$A$22</f>
        <v>unid.</v>
      </c>
      <c r="P213" s="12">
        <v>61.71</v>
      </c>
      <c r="Q213" s="2">
        <f>SUM(P213*N213)</f>
        <v>0</v>
      </c>
      <c r="R213" s="224"/>
      <c r="S213" s="194"/>
      <c r="T213" s="77"/>
      <c r="U213" s="383"/>
      <c r="V213" s="77"/>
      <c r="W213" s="77"/>
      <c r="X213" s="77"/>
      <c r="Y213" s="1"/>
      <c r="Z213" s="1"/>
    </row>
    <row r="214" spans="1:26" s="9" customFormat="1" ht="14.45" customHeight="1" x14ac:dyDescent="0.2">
      <c r="A214" s="195"/>
      <c r="B214" s="223"/>
      <c r="D214" s="37"/>
      <c r="E214" s="37"/>
      <c r="F214" s="37"/>
      <c r="G214" s="37"/>
      <c r="H214" s="37"/>
      <c r="I214" s="37"/>
      <c r="J214" s="37"/>
      <c r="K214" s="28"/>
      <c r="L214" s="19"/>
      <c r="M214" s="70"/>
      <c r="N214" s="13"/>
      <c r="O214" s="12"/>
      <c r="P214" s="137"/>
      <c r="Q214" s="1"/>
      <c r="R214" s="224"/>
      <c r="S214" s="194"/>
      <c r="T214" s="77"/>
      <c r="U214" s="383"/>
      <c r="V214" s="77"/>
      <c r="W214" s="77"/>
      <c r="X214" s="77"/>
      <c r="Y214" s="1"/>
      <c r="Z214" s="1"/>
    </row>
    <row r="215" spans="1:26" s="9" customFormat="1" ht="14.45" customHeight="1" x14ac:dyDescent="0.2">
      <c r="A215" s="195"/>
      <c r="B215" s="225"/>
      <c r="C215" s="226"/>
      <c r="D215" s="226"/>
      <c r="E215" s="227" t="s">
        <v>185</v>
      </c>
      <c r="F215" s="228"/>
      <c r="G215" s="228"/>
      <c r="H215" s="228"/>
      <c r="I215" s="228"/>
      <c r="J215" s="228"/>
      <c r="K215" s="250"/>
      <c r="L215" s="251"/>
      <c r="M215" s="283"/>
      <c r="N215" s="286"/>
      <c r="O215" s="232"/>
      <c r="P215" s="270"/>
      <c r="Q215" s="248"/>
      <c r="R215" s="235"/>
      <c r="S215" s="194"/>
      <c r="T215" s="77"/>
      <c r="U215" s="383"/>
      <c r="V215" s="77"/>
      <c r="W215" s="77"/>
      <c r="X215" s="77"/>
      <c r="Y215" s="1"/>
      <c r="Z215" s="1"/>
    </row>
    <row r="216" spans="1:26" s="9" customFormat="1" ht="14.45" customHeight="1" x14ac:dyDescent="0.2">
      <c r="A216" s="195"/>
      <c r="B216" s="214"/>
      <c r="C216" s="215"/>
      <c r="D216" s="297"/>
      <c r="E216" s="297"/>
      <c r="F216" s="297"/>
      <c r="G216" s="297"/>
      <c r="H216" s="297"/>
      <c r="I216" s="297"/>
      <c r="J216" s="297"/>
      <c r="K216" s="297"/>
      <c r="L216" s="219"/>
      <c r="M216" s="284"/>
      <c r="N216" s="257"/>
      <c r="O216" s="258"/>
      <c r="P216" s="332"/>
      <c r="Q216" s="243"/>
      <c r="R216" s="222"/>
      <c r="S216" s="194"/>
      <c r="T216" s="77"/>
      <c r="U216" s="383"/>
      <c r="V216" s="77"/>
      <c r="W216" s="77"/>
      <c r="X216" s="77"/>
      <c r="Y216" s="1"/>
      <c r="Z216" s="1"/>
    </row>
    <row r="217" spans="1:26" s="9" customFormat="1" ht="14.45" customHeight="1" x14ac:dyDescent="0.2">
      <c r="A217" s="195"/>
      <c r="B217" s="223"/>
      <c r="E217" s="51" t="str">
        <f>'T1'!$E$11</f>
        <v>Balcão / Armário / Vitrine</v>
      </c>
      <c r="F217" s="37"/>
      <c r="G217" s="37"/>
      <c r="I217" s="59" t="s">
        <v>236</v>
      </c>
      <c r="J217" s="37"/>
      <c r="K217" s="28"/>
      <c r="L217" s="19"/>
      <c r="M217" s="70"/>
      <c r="N217" s="13"/>
      <c r="O217" s="12"/>
      <c r="P217" s="137"/>
      <c r="Q217" s="1"/>
      <c r="R217" s="224"/>
      <c r="S217" s="194"/>
      <c r="T217" s="77"/>
      <c r="U217" s="375">
        <v>50</v>
      </c>
      <c r="V217" s="77"/>
      <c r="W217" s="77"/>
      <c r="X217" s="77"/>
      <c r="Y217" s="1"/>
      <c r="Z217" s="1"/>
    </row>
    <row r="218" spans="1:26" s="9" customFormat="1" ht="14.45" customHeight="1" x14ac:dyDescent="0.2">
      <c r="A218" s="195"/>
      <c r="B218" s="223"/>
      <c r="D218" s="37"/>
      <c r="E218" s="37"/>
      <c r="F218" s="37"/>
      <c r="G218" s="37"/>
      <c r="H218" s="37"/>
      <c r="I218" s="37"/>
      <c r="J218" s="37"/>
      <c r="K218" s="28"/>
      <c r="L218" s="19"/>
      <c r="M218" s="70"/>
      <c r="N218" s="13"/>
      <c r="O218" s="12"/>
      <c r="P218" s="137"/>
      <c r="Q218" s="1"/>
      <c r="R218" s="224"/>
      <c r="S218" s="194"/>
      <c r="T218" s="77"/>
      <c r="U218" s="390"/>
      <c r="V218" s="77"/>
      <c r="W218" s="77"/>
      <c r="X218" s="77"/>
      <c r="Y218" s="1"/>
      <c r="Z218" s="1"/>
    </row>
    <row r="219" spans="1:26" s="9" customFormat="1" ht="14.45" customHeight="1" thickBot="1" x14ac:dyDescent="0.25">
      <c r="A219" s="195"/>
      <c r="B219" s="223"/>
      <c r="D219" s="37"/>
      <c r="E219" s="37"/>
      <c r="F219" s="116" t="str">
        <f>'T1'!$A$32</f>
        <v>Branco</v>
      </c>
      <c r="G219" s="124"/>
      <c r="I219" s="115" t="str">
        <f>'T1'!$A$27</f>
        <v>Preto</v>
      </c>
      <c r="J219" s="124"/>
      <c r="M219" s="119">
        <v>410313</v>
      </c>
      <c r="N219" s="123"/>
      <c r="O219" s="48" t="str">
        <f>'T1'!$A$22</f>
        <v>unid.</v>
      </c>
      <c r="P219" s="12">
        <v>61.71</v>
      </c>
      <c r="Q219" s="2">
        <f>SUM(P219*N219)</f>
        <v>0</v>
      </c>
      <c r="R219" s="224"/>
      <c r="S219" s="194"/>
      <c r="T219" s="77"/>
      <c r="U219" s="383"/>
      <c r="V219" s="77"/>
      <c r="W219" s="77"/>
      <c r="X219" s="77"/>
      <c r="Y219" s="1"/>
      <c r="Z219" s="1"/>
    </row>
    <row r="220" spans="1:26" s="9" customFormat="1" ht="14.45" customHeight="1" x14ac:dyDescent="0.2">
      <c r="A220" s="195"/>
      <c r="B220" s="225"/>
      <c r="C220" s="226"/>
      <c r="D220" s="226"/>
      <c r="E220" s="247" t="s">
        <v>181</v>
      </c>
      <c r="F220" s="228"/>
      <c r="G220" s="228"/>
      <c r="H220" s="228"/>
      <c r="I220" s="228"/>
      <c r="J220" s="228"/>
      <c r="K220" s="250"/>
      <c r="L220" s="251"/>
      <c r="M220" s="283"/>
      <c r="N220" s="286"/>
      <c r="O220" s="232"/>
      <c r="P220" s="335"/>
      <c r="Q220" s="248"/>
      <c r="R220" s="235"/>
      <c r="S220" s="194"/>
      <c r="T220" s="77"/>
      <c r="U220" s="383"/>
      <c r="V220" s="77"/>
      <c r="W220" s="77"/>
      <c r="X220" s="77"/>
      <c r="Y220" s="1"/>
      <c r="Z220" s="1"/>
    </row>
    <row r="221" spans="1:26" s="9" customFormat="1" ht="14.45" customHeight="1" x14ac:dyDescent="0.2">
      <c r="A221" s="195"/>
      <c r="B221" s="214"/>
      <c r="C221" s="215"/>
      <c r="D221" s="259"/>
      <c r="E221" s="259"/>
      <c r="F221" s="259"/>
      <c r="G221" s="259"/>
      <c r="H221" s="259"/>
      <c r="I221" s="259"/>
      <c r="J221" s="259"/>
      <c r="K221" s="254"/>
      <c r="L221" s="255"/>
      <c r="M221" s="284"/>
      <c r="N221" s="285"/>
      <c r="O221" s="257"/>
      <c r="P221" s="336"/>
      <c r="Q221" s="243"/>
      <c r="R221" s="222"/>
      <c r="S221" s="194"/>
      <c r="T221" s="77"/>
      <c r="U221" s="383"/>
      <c r="V221" s="77"/>
      <c r="W221" s="77"/>
      <c r="X221" s="77"/>
      <c r="Y221" s="1"/>
      <c r="Z221" s="1"/>
    </row>
    <row r="222" spans="1:26" s="9" customFormat="1" ht="14.45" customHeight="1" x14ac:dyDescent="0.2">
      <c r="A222" s="195"/>
      <c r="B222" s="223"/>
      <c r="E222" s="51" t="str">
        <f>'T1'!$E$16</f>
        <v>Balcão vitrina com 2 prateleiras</v>
      </c>
      <c r="F222" s="37"/>
      <c r="G222" s="37"/>
      <c r="H222" s="37"/>
      <c r="I222" s="37"/>
      <c r="J222" s="59" t="s">
        <v>236</v>
      </c>
      <c r="K222" s="28"/>
      <c r="L222" s="19"/>
      <c r="M222" s="70"/>
      <c r="N222" s="13"/>
      <c r="O222" s="12"/>
      <c r="P222" s="339"/>
      <c r="Q222" s="1"/>
      <c r="R222" s="224"/>
      <c r="S222" s="194"/>
      <c r="T222" s="77"/>
      <c r="U222" s="383"/>
      <c r="V222" s="77"/>
      <c r="W222" s="77"/>
      <c r="X222" s="77"/>
      <c r="Y222" s="1"/>
      <c r="Z222" s="1"/>
    </row>
    <row r="223" spans="1:26" s="9" customFormat="1" ht="14.45" customHeight="1" x14ac:dyDescent="0.2">
      <c r="A223" s="195"/>
      <c r="B223" s="223"/>
      <c r="D223" s="37"/>
      <c r="E223" s="37"/>
      <c r="F223" s="37"/>
      <c r="G223" s="37"/>
      <c r="H223" s="37"/>
      <c r="I223" s="37"/>
      <c r="J223" s="37"/>
      <c r="K223" s="28"/>
      <c r="L223" s="19"/>
      <c r="M223" s="70"/>
      <c r="N223" s="13"/>
      <c r="O223" s="12"/>
      <c r="P223" s="339"/>
      <c r="Q223" s="1"/>
      <c r="R223" s="224"/>
      <c r="S223" s="194"/>
      <c r="T223" s="77"/>
      <c r="U223" s="383"/>
      <c r="V223" s="77"/>
      <c r="W223" s="77"/>
      <c r="X223" s="77"/>
      <c r="Y223" s="1"/>
      <c r="Z223" s="1"/>
    </row>
    <row r="224" spans="1:26" s="9" customFormat="1" ht="14.45" customHeight="1" thickBot="1" x14ac:dyDescent="0.25">
      <c r="A224" s="195"/>
      <c r="B224" s="223"/>
      <c r="E224" s="37"/>
      <c r="F224" s="116" t="str">
        <f>'T1'!$A$32</f>
        <v>Branco</v>
      </c>
      <c r="G224" s="124"/>
      <c r="I224" s="115" t="str">
        <f>'T1'!$A$27</f>
        <v>Preto</v>
      </c>
      <c r="J224" s="124"/>
      <c r="M224" s="119">
        <v>410314</v>
      </c>
      <c r="N224" s="123"/>
      <c r="O224" s="48" t="str">
        <f>'T1'!$A$22</f>
        <v>unid.</v>
      </c>
      <c r="P224" s="12">
        <v>67.760000000000005</v>
      </c>
      <c r="Q224" s="2">
        <f>SUM(P224*N224)</f>
        <v>0</v>
      </c>
      <c r="R224" s="224"/>
      <c r="S224" s="194"/>
      <c r="T224" s="77"/>
      <c r="U224" s="383"/>
      <c r="V224" s="77"/>
      <c r="W224" s="77"/>
      <c r="X224" s="77"/>
      <c r="Y224" s="1"/>
      <c r="Z224" s="1"/>
    </row>
    <row r="225" spans="1:26" s="9" customFormat="1" ht="14.45" customHeight="1" x14ac:dyDescent="0.2">
      <c r="A225" s="195"/>
      <c r="B225" s="225"/>
      <c r="C225" s="226"/>
      <c r="D225" s="226"/>
      <c r="E225" s="247" t="s">
        <v>182</v>
      </c>
      <c r="F225" s="228"/>
      <c r="G225" s="228"/>
      <c r="H225" s="228"/>
      <c r="I225" s="228"/>
      <c r="J225" s="228"/>
      <c r="K225" s="250"/>
      <c r="L225" s="251"/>
      <c r="M225" s="283"/>
      <c r="N225" s="286"/>
      <c r="O225" s="232"/>
      <c r="P225" s="335"/>
      <c r="Q225" s="248"/>
      <c r="R225" s="235"/>
      <c r="S225" s="194"/>
      <c r="T225" s="77"/>
      <c r="U225" s="383"/>
      <c r="V225" s="77"/>
      <c r="W225" s="77"/>
      <c r="X225" s="77"/>
      <c r="Y225" s="1"/>
      <c r="Z225" s="1"/>
    </row>
    <row r="226" spans="1:26" s="9" customFormat="1" ht="14.45" customHeight="1" x14ac:dyDescent="0.2">
      <c r="A226" s="195"/>
      <c r="B226" s="214"/>
      <c r="C226" s="215"/>
      <c r="D226" s="297"/>
      <c r="E226" s="297"/>
      <c r="F226" s="297"/>
      <c r="G226" s="297"/>
      <c r="H226" s="297"/>
      <c r="I226" s="297"/>
      <c r="J226" s="297"/>
      <c r="K226" s="297"/>
      <c r="L226" s="219"/>
      <c r="M226" s="284"/>
      <c r="N226" s="257"/>
      <c r="O226" s="258"/>
      <c r="P226" s="336"/>
      <c r="Q226" s="243"/>
      <c r="R226" s="222"/>
      <c r="S226" s="194"/>
      <c r="T226" s="77"/>
      <c r="U226" s="383"/>
      <c r="V226" s="77"/>
      <c r="W226" s="77"/>
      <c r="X226" s="77"/>
      <c r="Y226" s="1"/>
      <c r="Z226" s="1"/>
    </row>
    <row r="227" spans="1:26" s="9" customFormat="1" ht="14.45" customHeight="1" x14ac:dyDescent="0.2">
      <c r="A227" s="195"/>
      <c r="B227" s="223"/>
      <c r="E227" s="59" t="str">
        <f>'T1'!$E$6</f>
        <v>Armário com portas e fechadura</v>
      </c>
      <c r="F227" s="59"/>
      <c r="G227" s="59"/>
      <c r="H227" s="59"/>
      <c r="J227" s="59" t="s">
        <v>235</v>
      </c>
      <c r="K227" s="59"/>
      <c r="L227" s="35"/>
      <c r="M227" s="70"/>
      <c r="N227" s="12"/>
      <c r="O227" s="2"/>
      <c r="P227" s="339"/>
      <c r="Q227" s="1"/>
      <c r="R227" s="224"/>
      <c r="S227" s="194"/>
      <c r="T227" s="77"/>
      <c r="U227" s="375">
        <v>45</v>
      </c>
      <c r="V227" s="77"/>
      <c r="W227" s="77"/>
      <c r="X227" s="77"/>
      <c r="Y227" s="1"/>
      <c r="Z227" s="1"/>
    </row>
    <row r="228" spans="1:26" s="9" customFormat="1" ht="14.45" customHeight="1" x14ac:dyDescent="0.2">
      <c r="A228" s="195"/>
      <c r="B228" s="223"/>
      <c r="D228" s="59"/>
      <c r="E228" s="59"/>
      <c r="F228" s="59"/>
      <c r="G228" s="59"/>
      <c r="H228" s="59"/>
      <c r="I228" s="59"/>
      <c r="J228" s="59"/>
      <c r="K228" s="59"/>
      <c r="L228" s="35"/>
      <c r="M228" s="70"/>
      <c r="N228" s="12"/>
      <c r="O228" s="2"/>
      <c r="P228" s="339"/>
      <c r="Q228" s="1"/>
      <c r="R228" s="224"/>
      <c r="S228" s="194"/>
      <c r="T228" s="77"/>
      <c r="U228" s="375">
        <v>46</v>
      </c>
      <c r="V228" s="77"/>
      <c r="W228" s="77"/>
      <c r="X228" s="77"/>
      <c r="Y228" s="1"/>
      <c r="Z228" s="1"/>
    </row>
    <row r="229" spans="1:26" s="9" customFormat="1" ht="14.45" customHeight="1" thickBot="1" x14ac:dyDescent="0.25">
      <c r="A229" s="195"/>
      <c r="B229" s="223"/>
      <c r="D229" s="59"/>
      <c r="E229" s="59"/>
      <c r="F229" s="116" t="str">
        <f>'T1'!$A$32</f>
        <v>Branco</v>
      </c>
      <c r="G229" s="124"/>
      <c r="I229" s="115" t="str">
        <f>'T1'!$A$27</f>
        <v>Preto</v>
      </c>
      <c r="J229" s="124"/>
      <c r="M229" s="119">
        <v>410312</v>
      </c>
      <c r="N229" s="123"/>
      <c r="O229" s="48" t="str">
        <f>'T1'!$A$22</f>
        <v>unid.</v>
      </c>
      <c r="P229" s="12">
        <v>47.19</v>
      </c>
      <c r="Q229" s="2">
        <f>SUM(P229*N229)</f>
        <v>0</v>
      </c>
      <c r="R229" s="224"/>
      <c r="S229" s="194"/>
      <c r="T229" s="77"/>
      <c r="U229" s="375">
        <v>47</v>
      </c>
      <c r="V229" s="77"/>
      <c r="W229" s="77"/>
      <c r="X229" s="77"/>
      <c r="Y229" s="1"/>
      <c r="Z229" s="1"/>
    </row>
    <row r="230" spans="1:26" s="9" customFormat="1" ht="14.45" customHeight="1" x14ac:dyDescent="0.2">
      <c r="A230" s="195"/>
      <c r="B230" s="225"/>
      <c r="C230" s="226"/>
      <c r="D230" s="226"/>
      <c r="E230" s="247" t="s">
        <v>180</v>
      </c>
      <c r="F230" s="295"/>
      <c r="G230" s="295"/>
      <c r="H230" s="295"/>
      <c r="I230" s="295"/>
      <c r="J230" s="295"/>
      <c r="K230" s="295"/>
      <c r="L230" s="230"/>
      <c r="M230" s="283"/>
      <c r="N230" s="232"/>
      <c r="O230" s="233"/>
      <c r="P230" s="335"/>
      <c r="Q230" s="248"/>
      <c r="R230" s="235"/>
      <c r="S230" s="194"/>
      <c r="T230" s="77"/>
      <c r="U230" s="375">
        <v>48</v>
      </c>
      <c r="V230" s="77"/>
      <c r="W230" s="77"/>
      <c r="X230" s="77"/>
      <c r="Y230" s="1"/>
      <c r="Z230" s="1"/>
    </row>
    <row r="231" spans="1:26" s="9" customFormat="1" ht="14.45" customHeight="1" x14ac:dyDescent="0.2">
      <c r="A231" s="195"/>
      <c r="B231" s="214"/>
      <c r="C231" s="215"/>
      <c r="D231" s="287"/>
      <c r="E231" s="287"/>
      <c r="F231" s="287"/>
      <c r="G231" s="287"/>
      <c r="H231" s="287"/>
      <c r="I231" s="287"/>
      <c r="J231" s="287"/>
      <c r="K231" s="287"/>
      <c r="L231" s="245"/>
      <c r="M231" s="284"/>
      <c r="N231" s="215"/>
      <c r="O231" s="215"/>
      <c r="P231" s="332"/>
      <c r="Q231" s="243"/>
      <c r="R231" s="222"/>
      <c r="S231" s="194"/>
      <c r="T231" s="77"/>
      <c r="U231" s="375">
        <v>49</v>
      </c>
      <c r="V231" s="77"/>
      <c r="W231" s="77"/>
      <c r="X231" s="77"/>
      <c r="Y231" s="1"/>
      <c r="Z231" s="1"/>
    </row>
    <row r="232" spans="1:26" s="9" customFormat="1" ht="14.45" customHeight="1" x14ac:dyDescent="0.2">
      <c r="A232" s="195"/>
      <c r="B232" s="223"/>
      <c r="E232" s="4" t="str">
        <f>'T1'!$E$21</f>
        <v>Vitrina com 3 prateleiras</v>
      </c>
      <c r="F232" s="4"/>
      <c r="G232" s="4"/>
      <c r="H232" s="4"/>
      <c r="I232" s="59" t="s">
        <v>238</v>
      </c>
      <c r="J232" s="4"/>
      <c r="K232" s="4"/>
      <c r="L232" s="88"/>
      <c r="M232" s="70"/>
      <c r="P232" s="137"/>
      <c r="Q232" s="1"/>
      <c r="R232" s="224"/>
      <c r="S232" s="194"/>
      <c r="T232" s="77"/>
      <c r="U232" s="383"/>
      <c r="V232" s="77"/>
      <c r="W232" s="77"/>
      <c r="X232" s="77"/>
      <c r="Y232" s="1"/>
      <c r="Z232" s="1"/>
    </row>
    <row r="233" spans="1:26" s="9" customFormat="1" ht="14.45" customHeight="1" x14ac:dyDescent="0.2">
      <c r="A233" s="195"/>
      <c r="B233" s="223"/>
      <c r="D233" s="4"/>
      <c r="E233" s="4"/>
      <c r="F233" s="4"/>
      <c r="G233" s="4"/>
      <c r="H233" s="4"/>
      <c r="I233" s="4"/>
      <c r="J233" s="4"/>
      <c r="K233" s="4"/>
      <c r="L233" s="88"/>
      <c r="M233" s="70"/>
      <c r="P233" s="137"/>
      <c r="Q233" s="1"/>
      <c r="R233" s="224"/>
      <c r="S233" s="194"/>
      <c r="T233" s="77"/>
      <c r="U233" s="383"/>
      <c r="V233" s="77"/>
      <c r="W233" s="77"/>
      <c r="X233" s="77"/>
      <c r="Y233" s="1"/>
      <c r="Z233" s="1"/>
    </row>
    <row r="234" spans="1:26" s="9" customFormat="1" ht="14.45" customHeight="1" thickBot="1" x14ac:dyDescent="0.25">
      <c r="A234" s="195"/>
      <c r="B234" s="223"/>
      <c r="D234" s="4"/>
      <c r="E234" s="4"/>
      <c r="F234" s="116" t="str">
        <f>'T1'!$A$32</f>
        <v>Branco</v>
      </c>
      <c r="G234" s="124"/>
      <c r="I234" s="115" t="str">
        <f>'T1'!$A$27</f>
        <v>Preto</v>
      </c>
      <c r="J234" s="124"/>
      <c r="M234" s="119">
        <v>410316</v>
      </c>
      <c r="N234" s="123"/>
      <c r="O234" s="48" t="str">
        <f>'T1'!$A$22</f>
        <v>unid.</v>
      </c>
      <c r="P234" s="12">
        <v>75.02</v>
      </c>
      <c r="Q234" s="2">
        <f>SUM(P234*N234)</f>
        <v>0</v>
      </c>
      <c r="R234" s="224"/>
      <c r="S234" s="194"/>
      <c r="T234" s="77"/>
      <c r="U234" s="383"/>
      <c r="V234" s="77"/>
      <c r="W234" s="77"/>
      <c r="X234" s="77"/>
      <c r="Y234" s="1"/>
      <c r="Z234" s="1"/>
    </row>
    <row r="235" spans="1:26" s="9" customFormat="1" ht="14.45" customHeight="1" x14ac:dyDescent="0.2">
      <c r="A235" s="195"/>
      <c r="B235" s="223"/>
      <c r="E235" s="134" t="s">
        <v>183</v>
      </c>
      <c r="F235" s="4"/>
      <c r="G235" s="4"/>
      <c r="H235" s="4"/>
      <c r="I235" s="4"/>
      <c r="J235" s="4"/>
      <c r="K235" s="4"/>
      <c r="L235" s="88"/>
      <c r="M235" s="70"/>
      <c r="P235" s="339"/>
      <c r="Q235" s="1"/>
      <c r="R235" s="224"/>
      <c r="S235" s="194"/>
      <c r="T235" s="77"/>
      <c r="U235" s="383"/>
      <c r="V235" s="77"/>
      <c r="W235" s="77"/>
      <c r="X235" s="77"/>
      <c r="Y235" s="1"/>
      <c r="Z235" s="1"/>
    </row>
    <row r="236" spans="1:26" s="9" customFormat="1" ht="14.45" customHeight="1" x14ac:dyDescent="0.2">
      <c r="A236" s="195"/>
      <c r="B236" s="214"/>
      <c r="C236" s="215"/>
      <c r="D236" s="259"/>
      <c r="E236" s="259"/>
      <c r="F236" s="259"/>
      <c r="G236" s="259"/>
      <c r="H236" s="259"/>
      <c r="I236" s="259"/>
      <c r="J236" s="259"/>
      <c r="K236" s="254"/>
      <c r="L236" s="255"/>
      <c r="M236" s="284"/>
      <c r="N236" s="285"/>
      <c r="O236" s="257"/>
      <c r="P236" s="336"/>
      <c r="Q236" s="243"/>
      <c r="R236" s="222"/>
      <c r="S236" s="194"/>
      <c r="T236" s="77"/>
      <c r="U236" s="383"/>
      <c r="V236" s="77"/>
      <c r="W236" s="77"/>
      <c r="X236" s="77"/>
      <c r="Y236" s="1"/>
      <c r="Z236" s="1"/>
    </row>
    <row r="237" spans="1:26" s="9" customFormat="1" ht="14.45" customHeight="1" x14ac:dyDescent="0.2">
      <c r="A237" s="195"/>
      <c r="B237" s="223"/>
      <c r="D237" s="37"/>
      <c r="E237" s="37"/>
      <c r="F237" s="37"/>
      <c r="G237" s="37"/>
      <c r="H237" s="37"/>
      <c r="I237" s="37"/>
      <c r="J237" s="37"/>
      <c r="K237" s="28"/>
      <c r="L237" s="19"/>
      <c r="M237" s="70"/>
      <c r="N237" s="13"/>
      <c r="O237" s="12"/>
      <c r="P237" s="339"/>
      <c r="Q237" s="1"/>
      <c r="R237" s="224"/>
      <c r="S237" s="194"/>
      <c r="T237" s="77"/>
      <c r="U237" s="383"/>
      <c r="V237" s="77"/>
      <c r="W237" s="77"/>
      <c r="X237" s="77"/>
      <c r="Y237" s="1"/>
      <c r="Z237" s="1"/>
    </row>
    <row r="238" spans="1:26" s="9" customFormat="1" ht="14.45" customHeight="1" thickBot="1" x14ac:dyDescent="0.25">
      <c r="A238" s="195"/>
      <c r="B238" s="223"/>
      <c r="E238" s="51" t="str">
        <f>'T1'!$M$11</f>
        <v>Vitrina preta com armário, 3 prateleiras e iluminação</v>
      </c>
      <c r="F238" s="37"/>
      <c r="G238" s="37"/>
      <c r="H238" s="37"/>
      <c r="I238" s="37"/>
      <c r="J238" s="37"/>
      <c r="K238" s="28"/>
      <c r="L238" s="19"/>
      <c r="M238" s="119">
        <v>410319</v>
      </c>
      <c r="N238" s="123"/>
      <c r="O238" s="48" t="str">
        <f>'T1'!$A$22</f>
        <v>unid.</v>
      </c>
      <c r="P238" s="12">
        <v>82.28</v>
      </c>
      <c r="Q238" s="2">
        <f>SUM(P238*N238)</f>
        <v>0</v>
      </c>
      <c r="R238" s="224"/>
      <c r="S238" s="194"/>
      <c r="T238" s="77"/>
      <c r="U238" s="383"/>
      <c r="V238" s="77"/>
      <c r="W238" s="77"/>
      <c r="X238" s="77"/>
      <c r="Y238" s="1"/>
      <c r="Z238" s="1"/>
    </row>
    <row r="239" spans="1:26" s="9" customFormat="1" ht="14.45" customHeight="1" x14ac:dyDescent="0.2">
      <c r="A239" s="195"/>
      <c r="B239" s="223"/>
      <c r="D239" s="37"/>
      <c r="E239" s="37"/>
      <c r="F239" s="59" t="s">
        <v>241</v>
      </c>
      <c r="G239" s="37"/>
      <c r="H239" s="37"/>
      <c r="I239" s="37"/>
      <c r="J239" s="37"/>
      <c r="K239" s="28"/>
      <c r="L239" s="19"/>
      <c r="M239" s="70"/>
      <c r="N239" s="13"/>
      <c r="O239" s="12"/>
      <c r="P239" s="339"/>
      <c r="Q239" s="1"/>
      <c r="R239" s="224"/>
      <c r="S239" s="194"/>
      <c r="T239" s="77"/>
      <c r="U239" s="383"/>
      <c r="V239" s="77"/>
      <c r="W239" s="77"/>
      <c r="X239" s="77"/>
      <c r="Y239" s="1"/>
      <c r="Z239" s="1"/>
    </row>
    <row r="240" spans="1:26" s="9" customFormat="1" ht="14.45" customHeight="1" x14ac:dyDescent="0.2">
      <c r="A240" s="195"/>
      <c r="B240" s="225"/>
      <c r="C240" s="226"/>
      <c r="D240" s="226"/>
      <c r="E240" s="227" t="s">
        <v>186</v>
      </c>
      <c r="F240" s="228"/>
      <c r="G240" s="228"/>
      <c r="H240" s="228"/>
      <c r="I240" s="228"/>
      <c r="J240" s="228"/>
      <c r="K240" s="250"/>
      <c r="L240" s="251"/>
      <c r="M240" s="283"/>
      <c r="N240" s="286"/>
      <c r="O240" s="232"/>
      <c r="P240" s="335"/>
      <c r="Q240" s="248"/>
      <c r="R240" s="235"/>
      <c r="S240" s="194"/>
      <c r="T240" s="77"/>
      <c r="U240" s="383"/>
      <c r="V240" s="77"/>
      <c r="W240" s="77"/>
      <c r="X240" s="77"/>
      <c r="Y240" s="1"/>
      <c r="Z240" s="1"/>
    </row>
    <row r="241" spans="1:26" s="9" customFormat="1" ht="14.45" customHeight="1" x14ac:dyDescent="0.2">
      <c r="A241" s="195"/>
      <c r="B241" s="214"/>
      <c r="C241" s="215"/>
      <c r="D241" s="216"/>
      <c r="E241" s="216"/>
      <c r="F241" s="216"/>
      <c r="G241" s="216"/>
      <c r="H241" s="216"/>
      <c r="I241" s="216"/>
      <c r="J241" s="217"/>
      <c r="K241" s="254"/>
      <c r="L241" s="219"/>
      <c r="M241" s="240"/>
      <c r="N241" s="220"/>
      <c r="O241" s="221"/>
      <c r="P241" s="332"/>
      <c r="Q241" s="243"/>
      <c r="R241" s="222"/>
      <c r="S241" s="194"/>
      <c r="T241" s="77"/>
      <c r="U241" s="383"/>
      <c r="V241" s="77"/>
      <c r="W241" s="77"/>
      <c r="X241" s="77"/>
      <c r="Y241" s="1"/>
      <c r="Z241" s="1"/>
    </row>
    <row r="242" spans="1:26" s="9" customFormat="1" ht="14.45" customHeight="1" thickBot="1" x14ac:dyDescent="0.25">
      <c r="A242" s="195"/>
      <c r="B242" s="223"/>
      <c r="D242" s="43"/>
      <c r="E242" s="43" t="str">
        <f>'T1'!$K$11</f>
        <v>Estante 4 prateleiras</v>
      </c>
      <c r="F242" s="43"/>
      <c r="G242" s="43"/>
      <c r="H242" s="43" t="s">
        <v>259</v>
      </c>
      <c r="I242" s="43"/>
      <c r="J242" s="14"/>
      <c r="K242" s="28"/>
      <c r="L242" s="35"/>
      <c r="M242" s="111">
        <v>407991</v>
      </c>
      <c r="N242" s="123"/>
      <c r="O242" s="48" t="str">
        <f>'T1'!$A$22</f>
        <v>unid.</v>
      </c>
      <c r="P242" s="12">
        <v>33.880000000000003</v>
      </c>
      <c r="Q242" s="2">
        <f>SUM(P242*N242)</f>
        <v>0</v>
      </c>
      <c r="R242" s="224"/>
      <c r="S242" s="194"/>
      <c r="T242" s="77"/>
      <c r="U242" s="383"/>
      <c r="V242" s="77"/>
      <c r="W242" s="77"/>
      <c r="X242" s="77"/>
      <c r="Y242" s="1"/>
      <c r="Z242" s="1"/>
    </row>
    <row r="243" spans="1:26" s="9" customFormat="1" ht="14.45" customHeight="1" x14ac:dyDescent="0.2">
      <c r="A243" s="195"/>
      <c r="B243" s="223"/>
      <c r="D243" s="43"/>
      <c r="E243" s="43"/>
      <c r="F243" s="43"/>
      <c r="G243" s="43"/>
      <c r="H243" s="43"/>
      <c r="I243" s="43"/>
      <c r="J243" s="14"/>
      <c r="K243" s="28"/>
      <c r="L243" s="35"/>
      <c r="M243" s="67"/>
      <c r="N243" s="15"/>
      <c r="O243" s="7"/>
      <c r="P243" s="137"/>
      <c r="Q243" s="1"/>
      <c r="R243" s="224"/>
      <c r="S243" s="194"/>
      <c r="T243" s="77"/>
      <c r="U243" s="383"/>
      <c r="V243" s="77"/>
      <c r="W243" s="77"/>
      <c r="X243" s="77"/>
      <c r="Y243" s="1"/>
      <c r="Z243" s="1"/>
    </row>
    <row r="244" spans="1:26" s="9" customFormat="1" ht="14.45" customHeight="1" thickBot="1" x14ac:dyDescent="0.25">
      <c r="A244" s="195"/>
      <c r="B244" s="223"/>
      <c r="D244" s="4"/>
      <c r="G244" s="116" t="str">
        <f>'T1'!$A$27</f>
        <v>Preto</v>
      </c>
      <c r="H244" s="124"/>
      <c r="J244" s="116" t="str">
        <f>'T1'!$A$32</f>
        <v>Branco</v>
      </c>
      <c r="K244" s="124"/>
      <c r="M244" s="70"/>
      <c r="P244" s="1"/>
      <c r="Q244" s="1"/>
      <c r="R244" s="224"/>
      <c r="S244" s="194"/>
      <c r="T244" s="77"/>
      <c r="U244" s="383"/>
      <c r="V244" s="77"/>
      <c r="W244" s="77"/>
      <c r="X244" s="77"/>
      <c r="Y244" s="1"/>
      <c r="Z244" s="1"/>
    </row>
    <row r="245" spans="1:26" s="9" customFormat="1" ht="14.45" customHeight="1" x14ac:dyDescent="0.2">
      <c r="A245" s="195"/>
      <c r="B245" s="225"/>
      <c r="C245" s="226"/>
      <c r="D245" s="226"/>
      <c r="E245" s="227" t="s">
        <v>202</v>
      </c>
      <c r="F245" s="237"/>
      <c r="G245" s="237"/>
      <c r="H245" s="237"/>
      <c r="I245" s="237"/>
      <c r="J245" s="237"/>
      <c r="K245" s="305"/>
      <c r="L245" s="230"/>
      <c r="M245" s="306"/>
      <c r="N245" s="307"/>
      <c r="O245" s="233"/>
      <c r="P245" s="270"/>
      <c r="Q245" s="248"/>
      <c r="R245" s="235"/>
      <c r="S245" s="194"/>
      <c r="T245" s="77"/>
      <c r="U245" s="383"/>
      <c r="V245" s="77"/>
      <c r="W245" s="77"/>
      <c r="X245" s="77"/>
      <c r="Y245" s="1"/>
      <c r="Z245" s="1"/>
    </row>
    <row r="246" spans="1:26" s="9" customFormat="1" ht="14.45" customHeight="1" x14ac:dyDescent="0.2">
      <c r="A246" s="195"/>
      <c r="B246" s="214"/>
      <c r="C246" s="215"/>
      <c r="D246" s="259"/>
      <c r="E246" s="259"/>
      <c r="F246" s="259"/>
      <c r="G246" s="259"/>
      <c r="H246" s="259"/>
      <c r="I246" s="259"/>
      <c r="J246" s="259"/>
      <c r="K246" s="218"/>
      <c r="L246" s="308"/>
      <c r="M246" s="309"/>
      <c r="N246" s="257"/>
      <c r="O246" s="258"/>
      <c r="P246" s="332"/>
      <c r="Q246" s="243"/>
      <c r="R246" s="222"/>
      <c r="S246" s="194"/>
      <c r="T246" s="77"/>
      <c r="U246" s="383"/>
      <c r="V246" s="77"/>
      <c r="W246" s="77"/>
      <c r="X246" s="77"/>
      <c r="Y246" s="1"/>
      <c r="Z246" s="1"/>
    </row>
    <row r="247" spans="1:26" s="9" customFormat="1" ht="14.45" customHeight="1" thickBot="1" x14ac:dyDescent="0.25">
      <c r="A247" s="195"/>
      <c r="B247" s="223"/>
      <c r="E247" s="51" t="str">
        <f>'T1'!$K$16</f>
        <v>Porta folhetos 5 bolsas A4</v>
      </c>
      <c r="G247" s="37"/>
      <c r="H247" s="37"/>
      <c r="I247" s="37"/>
      <c r="J247" s="37"/>
      <c r="K247" s="29"/>
      <c r="L247" s="41"/>
      <c r="M247" s="111">
        <v>409941</v>
      </c>
      <c r="N247" s="123"/>
      <c r="O247" s="48" t="str">
        <f>'T1'!$A$22</f>
        <v>unid.</v>
      </c>
      <c r="P247" s="56">
        <v>32.21</v>
      </c>
      <c r="Q247" s="2">
        <f>SUM(P247*N247)</f>
        <v>0</v>
      </c>
      <c r="R247" s="224"/>
      <c r="S247" s="194"/>
      <c r="T247" s="77"/>
      <c r="U247" s="383"/>
      <c r="V247" s="77"/>
      <c r="W247" s="77"/>
      <c r="X247" s="77"/>
      <c r="Y247" s="1"/>
      <c r="Z247" s="1"/>
    </row>
    <row r="248" spans="1:26" s="9" customFormat="1" ht="14.45" customHeight="1" x14ac:dyDescent="0.2">
      <c r="A248" s="195"/>
      <c r="B248" s="223"/>
      <c r="D248" s="51"/>
      <c r="G248" s="37"/>
      <c r="H248" s="37"/>
      <c r="I248" s="37"/>
      <c r="J248" s="37"/>
      <c r="K248" s="29"/>
      <c r="L248" s="41"/>
      <c r="M248" s="71"/>
      <c r="N248" s="41"/>
      <c r="O248" s="41"/>
      <c r="P248" s="340"/>
      <c r="Q248" s="2"/>
      <c r="R248" s="224"/>
      <c r="S248" s="194"/>
      <c r="T248" s="77"/>
      <c r="U248" s="383"/>
      <c r="V248" s="77"/>
      <c r="W248" s="77"/>
      <c r="X248" s="77"/>
      <c r="Y248" s="1"/>
      <c r="Z248" s="1"/>
    </row>
    <row r="249" spans="1:26" s="9" customFormat="1" ht="14.45" customHeight="1" x14ac:dyDescent="0.2">
      <c r="A249" s="195"/>
      <c r="B249" s="225"/>
      <c r="C249" s="226"/>
      <c r="D249" s="226"/>
      <c r="E249" s="241" t="s">
        <v>203</v>
      </c>
      <c r="F249" s="228"/>
      <c r="G249" s="228"/>
      <c r="H249" s="228"/>
      <c r="I249" s="228"/>
      <c r="J249" s="228"/>
      <c r="K249" s="229"/>
      <c r="L249" s="279"/>
      <c r="M249" s="280"/>
      <c r="N249" s="232"/>
      <c r="O249" s="233"/>
      <c r="P249" s="270"/>
      <c r="Q249" s="248"/>
      <c r="R249" s="235"/>
      <c r="S249" s="194"/>
      <c r="T249" s="77"/>
      <c r="U249" s="383"/>
      <c r="V249" s="77"/>
      <c r="W249" s="77"/>
      <c r="X249" s="77"/>
      <c r="Y249" s="1"/>
      <c r="Z249" s="1"/>
    </row>
    <row r="250" spans="1:26" s="9" customFormat="1" ht="14.45" customHeight="1" x14ac:dyDescent="0.2">
      <c r="A250" s="195"/>
      <c r="E250" s="146"/>
      <c r="F250" s="37"/>
      <c r="G250" s="37"/>
      <c r="H250" s="37"/>
      <c r="I250" s="37"/>
      <c r="J250" s="37"/>
      <c r="K250" s="29"/>
      <c r="L250" s="35"/>
      <c r="M250" s="92"/>
      <c r="N250" s="12"/>
      <c r="O250" s="418" t="s">
        <v>421</v>
      </c>
      <c r="P250" s="418"/>
      <c r="Q250" s="328">
        <f>SUM(Q209:Q247)</f>
        <v>0</v>
      </c>
      <c r="S250" s="194"/>
      <c r="T250" s="77"/>
      <c r="U250" s="383"/>
      <c r="V250" s="77"/>
      <c r="W250" s="77"/>
      <c r="X250" s="77"/>
      <c r="Y250" s="1"/>
      <c r="Z250" s="1"/>
    </row>
    <row r="251" spans="1:26" s="9" customFormat="1" ht="14.45" customHeight="1" thickBot="1" x14ac:dyDescent="0.25">
      <c r="A251" s="196"/>
      <c r="B251" s="55"/>
      <c r="C251" s="55"/>
      <c r="D251" s="143"/>
      <c r="E251" s="55"/>
      <c r="F251" s="55"/>
      <c r="G251" s="143"/>
      <c r="H251" s="143"/>
      <c r="I251" s="143"/>
      <c r="J251" s="143"/>
      <c r="K251" s="149"/>
      <c r="L251" s="150"/>
      <c r="M251" s="151"/>
      <c r="N251" s="55"/>
      <c r="O251" s="55"/>
      <c r="P251" s="152"/>
      <c r="Q251" s="143"/>
      <c r="R251" s="55"/>
      <c r="S251" s="197"/>
      <c r="T251" s="77"/>
      <c r="U251" s="383"/>
      <c r="V251" s="77"/>
      <c r="W251" s="77"/>
      <c r="X251" s="77"/>
      <c r="Y251" s="1"/>
      <c r="Z251" s="1"/>
    </row>
    <row r="252" spans="1:26" s="9" customFormat="1" ht="14.45" customHeight="1" x14ac:dyDescent="0.2">
      <c r="A252" s="198"/>
      <c r="B252" s="107"/>
      <c r="C252" s="100"/>
      <c r="D252" s="100"/>
      <c r="E252" s="100"/>
      <c r="F252" s="100"/>
      <c r="G252" s="100"/>
      <c r="H252" s="100"/>
      <c r="I252" s="100"/>
      <c r="J252" s="100"/>
      <c r="K252" s="100"/>
      <c r="L252" s="100"/>
      <c r="M252" s="100"/>
      <c r="N252" s="100"/>
      <c r="O252" s="100"/>
      <c r="P252" s="338"/>
      <c r="Q252" s="117" t="s">
        <v>340</v>
      </c>
      <c r="R252" s="117"/>
      <c r="S252" s="199"/>
      <c r="T252" s="77"/>
      <c r="U252" s="383"/>
      <c r="V252" s="77"/>
      <c r="W252" s="77"/>
      <c r="X252" s="77"/>
      <c r="Y252" s="1"/>
      <c r="Z252" s="1"/>
    </row>
    <row r="253" spans="1:26" s="9" customFormat="1" ht="12" x14ac:dyDescent="0.2">
      <c r="A253" s="195"/>
      <c r="B253" s="20"/>
      <c r="C253" s="43" t="str">
        <f>'T1'!$K$46</f>
        <v>Nome da Empresa Expositora:</v>
      </c>
      <c r="G253" s="395">
        <f>$G$11</f>
        <v>0</v>
      </c>
      <c r="H253" s="395"/>
      <c r="I253" s="395"/>
      <c r="J253" s="395"/>
      <c r="K253" s="395"/>
      <c r="L253" s="395"/>
      <c r="M253" s="395"/>
      <c r="N253" s="395"/>
      <c r="O253" s="395"/>
      <c r="P253" s="395"/>
      <c r="Q253" s="395"/>
      <c r="R253" s="116"/>
      <c r="S253" s="194"/>
      <c r="T253" s="77"/>
      <c r="U253" s="383"/>
      <c r="V253" s="77"/>
      <c r="W253" s="77"/>
      <c r="X253" s="77"/>
      <c r="Y253" s="1"/>
      <c r="Z253" s="1"/>
    </row>
    <row r="254" spans="1:26" s="9" customFormat="1" ht="12.75" thickBot="1" x14ac:dyDescent="0.25">
      <c r="A254" s="196"/>
      <c r="B254" s="313"/>
      <c r="C254" s="144"/>
      <c r="D254" s="55"/>
      <c r="E254" s="314"/>
      <c r="F254" s="314"/>
      <c r="G254" s="314"/>
      <c r="H254" s="314"/>
      <c r="I254" s="314"/>
      <c r="J254" s="314"/>
      <c r="K254" s="314"/>
      <c r="L254" s="314"/>
      <c r="M254" s="314"/>
      <c r="N254" s="314"/>
      <c r="O254" s="314"/>
      <c r="P254" s="334"/>
      <c r="Q254" s="334"/>
      <c r="R254" s="314"/>
      <c r="S254" s="197"/>
      <c r="T254" s="77"/>
      <c r="U254" s="383"/>
      <c r="V254" s="77"/>
      <c r="W254" s="77"/>
      <c r="X254" s="77"/>
      <c r="Y254" s="1"/>
      <c r="Z254" s="1"/>
    </row>
    <row r="255" spans="1:26" s="9" customFormat="1" ht="12" x14ac:dyDescent="0.2">
      <c r="A255" s="195"/>
      <c r="B255" s="20"/>
      <c r="C255" s="43"/>
      <c r="E255" s="8"/>
      <c r="F255" s="8"/>
      <c r="G255" s="8"/>
      <c r="H255" s="8"/>
      <c r="I255" s="8"/>
      <c r="J255" s="8"/>
      <c r="K255" s="8"/>
      <c r="L255" s="8"/>
      <c r="M255" s="8"/>
      <c r="N255" s="8"/>
      <c r="O255" s="8"/>
      <c r="P255" s="331"/>
      <c r="Q255" s="331"/>
      <c r="R255" s="8"/>
      <c r="S255" s="194"/>
      <c r="T255" s="77"/>
      <c r="U255" s="383"/>
      <c r="V255" s="77"/>
      <c r="W255" s="77"/>
      <c r="X255" s="77"/>
      <c r="Y255" s="1"/>
      <c r="Z255" s="1"/>
    </row>
    <row r="256" spans="1:26" s="9" customFormat="1" ht="12" x14ac:dyDescent="0.2">
      <c r="A256" s="195"/>
      <c r="B256" s="20"/>
      <c r="C256" s="43"/>
      <c r="E256" s="8"/>
      <c r="F256" s="8"/>
      <c r="G256" s="8"/>
      <c r="H256" s="8"/>
      <c r="I256" s="8"/>
      <c r="J256" s="8"/>
      <c r="K256" s="8"/>
      <c r="L256" s="8"/>
      <c r="M256" s="8"/>
      <c r="N256" s="10" t="str">
        <f>'T1'!$C$45</f>
        <v>Quant.</v>
      </c>
      <c r="P256" s="42" t="s">
        <v>8</v>
      </c>
      <c r="Q256" s="11" t="str">
        <f>'T1'!$C$40</f>
        <v>Valor</v>
      </c>
      <c r="R256" s="8"/>
      <c r="S256" s="194"/>
      <c r="T256" s="77"/>
      <c r="U256" s="383"/>
      <c r="V256" s="77"/>
      <c r="W256" s="77"/>
      <c r="X256" s="77"/>
      <c r="Y256" s="1"/>
      <c r="Z256" s="1"/>
    </row>
    <row r="257" spans="1:26" s="9" customFormat="1" ht="12" x14ac:dyDescent="0.2">
      <c r="A257" s="195"/>
      <c r="B257" s="214"/>
      <c r="C257" s="215"/>
      <c r="D257" s="215"/>
      <c r="E257" s="266"/>
      <c r="F257" s="310"/>
      <c r="G257" s="310"/>
      <c r="H257" s="310"/>
      <c r="I257" s="310"/>
      <c r="J257" s="310"/>
      <c r="K257" s="254"/>
      <c r="L257" s="219"/>
      <c r="M257" s="256"/>
      <c r="N257" s="257"/>
      <c r="O257" s="258"/>
      <c r="P257" s="332"/>
      <c r="Q257" s="243"/>
      <c r="R257" s="222"/>
      <c r="S257" s="194"/>
      <c r="T257" s="77"/>
      <c r="U257" s="383"/>
      <c r="V257" s="77"/>
      <c r="W257" s="77"/>
      <c r="X257" s="77"/>
      <c r="Y257" s="1"/>
      <c r="Z257" s="1"/>
    </row>
    <row r="258" spans="1:26" s="9" customFormat="1" ht="14.45" customHeight="1" thickBot="1" x14ac:dyDescent="0.25">
      <c r="A258" s="195"/>
      <c r="B258" s="223"/>
      <c r="E258" s="51" t="str">
        <f>'T1'!$M$36</f>
        <v>Suporte de alumínio com caixa acrílica A3</v>
      </c>
      <c r="F258" s="51"/>
      <c r="G258" s="51"/>
      <c r="H258" s="51"/>
      <c r="I258" s="51"/>
      <c r="J258" s="51"/>
      <c r="K258" s="28"/>
      <c r="L258" s="35"/>
      <c r="M258" s="111">
        <v>409595</v>
      </c>
      <c r="N258" s="123"/>
      <c r="O258" s="48" t="str">
        <f>'T1'!$A$22</f>
        <v>unid.</v>
      </c>
      <c r="P258" s="56">
        <v>26.62</v>
      </c>
      <c r="Q258" s="2">
        <f>SUM(P258*N258)</f>
        <v>0</v>
      </c>
      <c r="R258" s="224"/>
      <c r="S258" s="194"/>
      <c r="T258" s="77"/>
      <c r="U258" s="383"/>
      <c r="V258" s="77"/>
      <c r="W258" s="77"/>
      <c r="X258" s="77"/>
      <c r="Y258" s="1"/>
      <c r="Z258" s="1"/>
    </row>
    <row r="259" spans="1:26" s="9" customFormat="1" ht="14.45" customHeight="1" x14ac:dyDescent="0.2">
      <c r="A259" s="195"/>
      <c r="B259" s="223"/>
      <c r="E259" s="69"/>
      <c r="F259" s="51"/>
      <c r="G259" s="51" t="s">
        <v>415</v>
      </c>
      <c r="H259" s="51"/>
      <c r="I259" s="51"/>
      <c r="J259" s="51"/>
      <c r="K259" s="28"/>
      <c r="L259" s="35"/>
      <c r="M259" s="64"/>
      <c r="N259" s="12"/>
      <c r="O259" s="2"/>
      <c r="P259" s="137"/>
      <c r="Q259" s="1"/>
      <c r="R259" s="224"/>
      <c r="S259" s="194"/>
      <c r="T259" s="77"/>
      <c r="U259" s="383"/>
      <c r="V259" s="77"/>
      <c r="W259" s="77"/>
      <c r="X259" s="77"/>
      <c r="Y259" s="1"/>
      <c r="Z259" s="1"/>
    </row>
    <row r="260" spans="1:26" s="9" customFormat="1" ht="14.45" customHeight="1" x14ac:dyDescent="0.2">
      <c r="A260" s="195"/>
      <c r="B260" s="223"/>
      <c r="E260" s="69"/>
      <c r="F260" s="51"/>
      <c r="G260" s="51"/>
      <c r="H260" s="51"/>
      <c r="I260" s="51"/>
      <c r="J260" s="51"/>
      <c r="K260" s="28"/>
      <c r="L260" s="35"/>
      <c r="M260" s="64"/>
      <c r="N260" s="12"/>
      <c r="O260" s="2"/>
      <c r="P260" s="137"/>
      <c r="Q260" s="1"/>
      <c r="R260" s="224"/>
      <c r="S260" s="194"/>
      <c r="T260" s="77"/>
      <c r="U260" s="383"/>
      <c r="V260" s="77"/>
      <c r="W260" s="77"/>
      <c r="X260" s="77"/>
      <c r="Y260" s="1"/>
      <c r="Z260" s="1"/>
    </row>
    <row r="261" spans="1:26" s="9" customFormat="1" ht="14.45" customHeight="1" x14ac:dyDescent="0.2">
      <c r="A261" s="195"/>
      <c r="B261" s="225"/>
      <c r="C261" s="226"/>
      <c r="D261" s="226"/>
      <c r="E261" s="227" t="s">
        <v>414</v>
      </c>
      <c r="F261" s="237"/>
      <c r="G261" s="237"/>
      <c r="H261" s="237"/>
      <c r="I261" s="237"/>
      <c r="J261" s="237"/>
      <c r="K261" s="250"/>
      <c r="L261" s="230"/>
      <c r="M261" s="252"/>
      <c r="N261" s="232"/>
      <c r="O261" s="233"/>
      <c r="P261" s="270"/>
      <c r="Q261" s="248"/>
      <c r="R261" s="235"/>
      <c r="S261" s="194"/>
      <c r="T261" s="77"/>
      <c r="U261" s="383"/>
      <c r="V261" s="77"/>
      <c r="W261" s="77"/>
      <c r="X261" s="77"/>
      <c r="Y261" s="1"/>
      <c r="Z261" s="1"/>
    </row>
    <row r="262" spans="1:26" s="9" customFormat="1" ht="14.45" customHeight="1" x14ac:dyDescent="0.2">
      <c r="A262" s="195"/>
      <c r="B262" s="214"/>
      <c r="C262" s="215"/>
      <c r="D262" s="216"/>
      <c r="E262" s="216"/>
      <c r="F262" s="216"/>
      <c r="G262" s="216"/>
      <c r="H262" s="216"/>
      <c r="I262" s="216"/>
      <c r="J262" s="217"/>
      <c r="K262" s="254"/>
      <c r="L262" s="219"/>
      <c r="M262" s="240"/>
      <c r="N262" s="220"/>
      <c r="O262" s="221"/>
      <c r="P262" s="332"/>
      <c r="Q262" s="243"/>
      <c r="R262" s="222"/>
      <c r="S262" s="194"/>
      <c r="T262" s="77"/>
      <c r="U262" s="383"/>
      <c r="V262" s="77"/>
      <c r="W262" s="77"/>
      <c r="X262" s="77"/>
      <c r="Y262" s="1"/>
      <c r="Z262" s="1"/>
    </row>
    <row r="263" spans="1:26" s="9" customFormat="1" ht="14.45" customHeight="1" thickBot="1" x14ac:dyDescent="0.25">
      <c r="A263" s="195"/>
      <c r="B263" s="223"/>
      <c r="E263" s="4" t="str">
        <f>'T1'!$K$21</f>
        <v>Bengaleiro</v>
      </c>
      <c r="G263" s="43" t="s">
        <v>260</v>
      </c>
      <c r="H263" s="4"/>
      <c r="I263" s="4"/>
      <c r="L263" s="19"/>
      <c r="M263" s="119">
        <v>409596</v>
      </c>
      <c r="N263" s="123"/>
      <c r="O263" s="48" t="str">
        <f>'T1'!$A$22</f>
        <v>unid.</v>
      </c>
      <c r="P263" s="12">
        <v>13.31</v>
      </c>
      <c r="Q263" s="2">
        <f>SUM(P263*N263)</f>
        <v>0</v>
      </c>
      <c r="R263" s="224"/>
      <c r="S263" s="194"/>
      <c r="T263" s="77"/>
      <c r="U263" s="383"/>
      <c r="V263" s="77"/>
      <c r="W263" s="77"/>
      <c r="X263" s="77"/>
      <c r="Y263" s="1"/>
      <c r="Z263" s="1"/>
    </row>
    <row r="264" spans="1:26" s="9" customFormat="1" ht="14.45" customHeight="1" x14ac:dyDescent="0.2">
      <c r="A264" s="195"/>
      <c r="B264" s="223"/>
      <c r="D264" s="4"/>
      <c r="G264" s="4"/>
      <c r="H264" s="4"/>
      <c r="I264" s="4"/>
      <c r="L264" s="19"/>
      <c r="M264" s="70"/>
      <c r="N264" s="35"/>
      <c r="O264" s="35"/>
      <c r="P264" s="36"/>
      <c r="Q264" s="2"/>
      <c r="R264" s="224"/>
      <c r="S264" s="194"/>
      <c r="T264" s="77"/>
      <c r="U264" s="383"/>
      <c r="V264" s="77"/>
      <c r="W264" s="77"/>
      <c r="X264" s="77"/>
      <c r="Y264" s="1"/>
      <c r="Z264" s="1"/>
    </row>
    <row r="265" spans="1:26" s="9" customFormat="1" ht="14.45" customHeight="1" x14ac:dyDescent="0.2">
      <c r="A265" s="195"/>
      <c r="B265" s="225"/>
      <c r="C265" s="226"/>
      <c r="D265" s="226"/>
      <c r="E265" s="227" t="s">
        <v>204</v>
      </c>
      <c r="F265" s="237"/>
      <c r="G265" s="237"/>
      <c r="H265" s="237"/>
      <c r="I265" s="237"/>
      <c r="J265" s="237"/>
      <c r="K265" s="250"/>
      <c r="L265" s="230"/>
      <c r="M265" s="252"/>
      <c r="N265" s="232"/>
      <c r="O265" s="233"/>
      <c r="P265" s="270"/>
      <c r="Q265" s="248"/>
      <c r="R265" s="235"/>
      <c r="S265" s="194"/>
      <c r="T265" s="77"/>
      <c r="U265" s="383"/>
      <c r="V265" s="77"/>
      <c r="W265" s="77"/>
      <c r="X265" s="77"/>
      <c r="Y265" s="1"/>
      <c r="Z265" s="1"/>
    </row>
    <row r="266" spans="1:26" s="9" customFormat="1" ht="14.45" customHeight="1" x14ac:dyDescent="0.2">
      <c r="A266" s="195"/>
      <c r="B266" s="214"/>
      <c r="C266" s="215"/>
      <c r="D266" s="216"/>
      <c r="E266" s="216"/>
      <c r="F266" s="216"/>
      <c r="G266" s="216"/>
      <c r="H266" s="216"/>
      <c r="I266" s="216"/>
      <c r="J266" s="217"/>
      <c r="K266" s="218"/>
      <c r="L266" s="219"/>
      <c r="M266" s="236"/>
      <c r="N266" s="220"/>
      <c r="O266" s="221"/>
      <c r="P266" s="332"/>
      <c r="Q266" s="243"/>
      <c r="R266" s="222"/>
      <c r="S266" s="194"/>
      <c r="T266" s="77"/>
      <c r="U266" s="383"/>
      <c r="V266" s="77"/>
      <c r="W266" s="77"/>
      <c r="X266" s="77"/>
      <c r="Y266" s="1"/>
      <c r="Z266" s="1"/>
    </row>
    <row r="267" spans="1:26" s="9" customFormat="1" ht="14.45" customHeight="1" thickBot="1" x14ac:dyDescent="0.25">
      <c r="A267" s="195"/>
      <c r="B267" s="223"/>
      <c r="E267" s="4" t="s">
        <v>41</v>
      </c>
      <c r="G267" s="43" t="s">
        <v>261</v>
      </c>
      <c r="H267" s="43"/>
      <c r="I267" s="43"/>
      <c r="J267" s="14"/>
      <c r="L267" s="19"/>
      <c r="M267" s="119">
        <v>409598</v>
      </c>
      <c r="N267" s="123"/>
      <c r="O267" s="48" t="str">
        <f>'T1'!$A$22</f>
        <v>unid.</v>
      </c>
      <c r="P267" s="12">
        <v>27.83</v>
      </c>
      <c r="Q267" s="2">
        <f>SUM(P267*N267)</f>
        <v>0</v>
      </c>
      <c r="R267" s="224"/>
      <c r="S267" s="194"/>
      <c r="T267" s="77"/>
      <c r="U267" s="383"/>
      <c r="V267" s="77"/>
      <c r="W267" s="77"/>
      <c r="X267" s="77"/>
      <c r="Y267" s="1"/>
      <c r="Z267" s="1"/>
    </row>
    <row r="268" spans="1:26" s="9" customFormat="1" ht="14.45" customHeight="1" x14ac:dyDescent="0.2">
      <c r="A268" s="195"/>
      <c r="B268" s="223"/>
      <c r="D268" s="4"/>
      <c r="G268" s="43"/>
      <c r="H268" s="43"/>
      <c r="I268" s="43"/>
      <c r="J268" s="14"/>
      <c r="L268" s="19"/>
      <c r="M268" s="70"/>
      <c r="N268" s="35"/>
      <c r="O268" s="35"/>
      <c r="P268" s="12"/>
      <c r="Q268" s="2"/>
      <c r="R268" s="224"/>
      <c r="S268" s="194"/>
      <c r="T268" s="77"/>
      <c r="U268" s="383"/>
      <c r="V268" s="77"/>
      <c r="W268" s="77"/>
      <c r="X268" s="77"/>
      <c r="Y268" s="1"/>
      <c r="Z268" s="1"/>
    </row>
    <row r="269" spans="1:26" s="9" customFormat="1" ht="14.45" customHeight="1" thickBot="1" x14ac:dyDescent="0.25">
      <c r="A269" s="195"/>
      <c r="B269" s="223"/>
      <c r="D269" s="4"/>
      <c r="G269" s="43"/>
      <c r="H269" s="43"/>
      <c r="J269" s="14"/>
      <c r="K269" s="419" t="str">
        <f>'T1'!$K$26</f>
        <v>Cabides</v>
      </c>
      <c r="L269" s="419"/>
      <c r="M269" s="119">
        <v>400730</v>
      </c>
      <c r="N269" s="123"/>
      <c r="O269" s="48" t="str">
        <f>'T1'!$A$22</f>
        <v>unid.</v>
      </c>
      <c r="P269" s="12">
        <v>0.55000000000000004</v>
      </c>
      <c r="Q269" s="2">
        <f>SUM(P269*N269)</f>
        <v>0</v>
      </c>
      <c r="R269" s="224"/>
      <c r="S269" s="194"/>
      <c r="T269" s="77"/>
      <c r="U269" s="383"/>
      <c r="V269" s="77"/>
      <c r="W269" s="77"/>
      <c r="X269" s="77"/>
      <c r="Y269" s="1"/>
      <c r="Z269" s="1"/>
    </row>
    <row r="270" spans="1:26" s="9" customFormat="1" ht="14.45" customHeight="1" x14ac:dyDescent="0.2">
      <c r="A270" s="195"/>
      <c r="B270" s="225"/>
      <c r="C270" s="226"/>
      <c r="D270" s="265"/>
      <c r="E270" s="269" t="s">
        <v>212</v>
      </c>
      <c r="F270" s="265"/>
      <c r="G270" s="265"/>
      <c r="H270" s="228"/>
      <c r="I270" s="228"/>
      <c r="J270" s="228"/>
      <c r="K270" s="229"/>
      <c r="L270" s="279"/>
      <c r="M270" s="280"/>
      <c r="N270" s="232"/>
      <c r="O270" s="233"/>
      <c r="P270" s="270"/>
      <c r="Q270" s="248"/>
      <c r="R270" s="235"/>
      <c r="S270" s="194"/>
      <c r="T270" s="77"/>
      <c r="U270" s="383"/>
      <c r="V270" s="77"/>
      <c r="W270" s="77"/>
      <c r="X270" s="77"/>
      <c r="Y270" s="1"/>
      <c r="Z270" s="1"/>
    </row>
    <row r="271" spans="1:26" s="9" customFormat="1" ht="14.45" customHeight="1" x14ac:dyDescent="0.2">
      <c r="A271" s="195"/>
      <c r="B271" s="214"/>
      <c r="C271" s="215"/>
      <c r="D271" s="216"/>
      <c r="E271" s="216"/>
      <c r="F271" s="216"/>
      <c r="G271" s="216"/>
      <c r="H271" s="216"/>
      <c r="I271" s="216"/>
      <c r="J271" s="217"/>
      <c r="K271" s="218"/>
      <c r="L271" s="219"/>
      <c r="M271" s="240"/>
      <c r="N271" s="220"/>
      <c r="O271" s="221"/>
      <c r="P271" s="332"/>
      <c r="Q271" s="243"/>
      <c r="R271" s="222"/>
      <c r="S271" s="194"/>
      <c r="T271" s="77"/>
      <c r="U271" s="383"/>
      <c r="V271" s="77"/>
      <c r="W271" s="77"/>
      <c r="X271" s="77"/>
      <c r="Y271" s="1"/>
      <c r="Z271" s="1"/>
    </row>
    <row r="272" spans="1:26" s="9" customFormat="1" ht="14.45" customHeight="1" thickBot="1" x14ac:dyDescent="0.25">
      <c r="A272" s="195"/>
      <c r="B272" s="223"/>
      <c r="E272" s="4" t="str">
        <f>'T1'!$K$31</f>
        <v>Frigorífico 140 Lt</v>
      </c>
      <c r="G272" s="3"/>
      <c r="H272" s="43" t="s">
        <v>262</v>
      </c>
      <c r="I272" s="3"/>
      <c r="L272" s="18"/>
      <c r="M272" s="119">
        <v>404150</v>
      </c>
      <c r="N272" s="123"/>
      <c r="O272" s="48" t="str">
        <f>'T1'!$A$22</f>
        <v>unid.</v>
      </c>
      <c r="P272" s="2">
        <v>129.47</v>
      </c>
      <c r="Q272" s="2">
        <f>SUM(P272*N272)</f>
        <v>0</v>
      </c>
      <c r="R272" s="224"/>
      <c r="S272" s="194"/>
      <c r="T272" s="77"/>
      <c r="U272" s="383"/>
      <c r="V272" s="77"/>
      <c r="W272" s="77"/>
      <c r="X272" s="77"/>
      <c r="Y272" s="1"/>
      <c r="Z272" s="1"/>
    </row>
    <row r="273" spans="1:26" s="9" customFormat="1" ht="14.45" customHeight="1" x14ac:dyDescent="0.2">
      <c r="A273" s="195"/>
      <c r="B273" s="223"/>
      <c r="D273" s="4"/>
      <c r="G273" s="3"/>
      <c r="H273" s="3"/>
      <c r="I273" s="3"/>
      <c r="L273" s="18"/>
      <c r="M273" s="66"/>
      <c r="N273" s="35"/>
      <c r="O273" s="35"/>
      <c r="P273" s="2"/>
      <c r="Q273" s="2"/>
      <c r="R273" s="224"/>
      <c r="S273" s="194"/>
      <c r="T273" s="77"/>
      <c r="U273" s="383"/>
      <c r="V273" s="77"/>
      <c r="W273" s="77"/>
      <c r="X273" s="77"/>
      <c r="Y273" s="1"/>
      <c r="Z273" s="1"/>
    </row>
    <row r="274" spans="1:26" s="9" customFormat="1" ht="14.45" customHeight="1" x14ac:dyDescent="0.2">
      <c r="A274" s="195"/>
      <c r="B274" s="225"/>
      <c r="C274" s="226"/>
      <c r="D274" s="226"/>
      <c r="E274" s="269" t="s">
        <v>205</v>
      </c>
      <c r="F274" s="269"/>
      <c r="G274" s="269"/>
      <c r="H274" s="228"/>
      <c r="I274" s="228"/>
      <c r="J274" s="228"/>
      <c r="K274" s="229"/>
      <c r="L274" s="279"/>
      <c r="M274" s="291"/>
      <c r="N274" s="233"/>
      <c r="O274" s="233"/>
      <c r="P274" s="270"/>
      <c r="Q274" s="248"/>
      <c r="R274" s="235"/>
      <c r="S274" s="194"/>
      <c r="T274" s="77"/>
      <c r="U274" s="383"/>
      <c r="V274" s="77"/>
      <c r="W274" s="77"/>
      <c r="X274" s="77"/>
      <c r="Y274" s="1"/>
      <c r="Z274" s="1"/>
    </row>
    <row r="275" spans="1:26" s="9" customFormat="1" ht="14.45" customHeight="1" x14ac:dyDescent="0.2">
      <c r="A275" s="195"/>
      <c r="B275" s="214"/>
      <c r="C275" s="215"/>
      <c r="D275" s="216"/>
      <c r="E275" s="216"/>
      <c r="F275" s="216"/>
      <c r="G275" s="216"/>
      <c r="H275" s="216"/>
      <c r="I275" s="216"/>
      <c r="J275" s="217"/>
      <c r="K275" s="218"/>
      <c r="L275" s="219"/>
      <c r="M275" s="311"/>
      <c r="N275" s="220"/>
      <c r="O275" s="221"/>
      <c r="P275" s="332"/>
      <c r="Q275" s="243"/>
      <c r="R275" s="222"/>
      <c r="S275" s="194"/>
      <c r="T275" s="77"/>
      <c r="U275" s="383"/>
      <c r="V275" s="77"/>
      <c r="W275" s="77"/>
      <c r="X275" s="77"/>
      <c r="Y275" s="1"/>
      <c r="Z275" s="1"/>
    </row>
    <row r="276" spans="1:26" s="9" customFormat="1" ht="14.45" customHeight="1" thickBot="1" x14ac:dyDescent="0.25">
      <c r="A276" s="195"/>
      <c r="B276" s="223"/>
      <c r="E276" s="4" t="str">
        <f>'T1'!$K$36</f>
        <v>Caixote de lixo preto</v>
      </c>
      <c r="G276" s="43"/>
      <c r="H276" s="43"/>
      <c r="I276" s="43"/>
      <c r="J276" s="14"/>
      <c r="K276" s="29"/>
      <c r="L276" s="18"/>
      <c r="M276" s="393">
        <v>409599</v>
      </c>
      <c r="N276" s="123">
        <v>4</v>
      </c>
      <c r="O276" s="48" t="str">
        <f>'T1'!$A$22</f>
        <v>unid.</v>
      </c>
      <c r="P276" s="12">
        <v>4.66</v>
      </c>
      <c r="Q276" s="2">
        <f>SUM(P276*N276)</f>
        <v>18.64</v>
      </c>
      <c r="R276" s="224"/>
      <c r="S276" s="194"/>
      <c r="T276" s="77"/>
      <c r="U276" s="383"/>
      <c r="V276" s="77"/>
      <c r="W276" s="77"/>
      <c r="X276" s="77"/>
      <c r="Y276" s="1"/>
      <c r="Z276" s="1"/>
    </row>
    <row r="277" spans="1:26" s="9" customFormat="1" ht="14.45" customHeight="1" x14ac:dyDescent="0.2">
      <c r="A277" s="195"/>
      <c r="B277" s="223"/>
      <c r="E277" s="4"/>
      <c r="G277" s="43"/>
      <c r="H277" s="43"/>
      <c r="I277" s="43"/>
      <c r="J277" s="14"/>
      <c r="K277" s="29"/>
      <c r="L277" s="18"/>
      <c r="M277" s="66"/>
      <c r="N277" s="145"/>
      <c r="O277" s="48"/>
      <c r="P277" s="12"/>
      <c r="Q277" s="2"/>
      <c r="R277" s="224"/>
      <c r="S277" s="194"/>
      <c r="T277" s="77"/>
      <c r="U277" s="383"/>
      <c r="V277" s="77"/>
      <c r="W277" s="77"/>
      <c r="X277" s="77"/>
      <c r="Y277" s="1"/>
      <c r="Z277" s="1"/>
    </row>
    <row r="278" spans="1:26" s="9" customFormat="1" ht="14.45" customHeight="1" x14ac:dyDescent="0.2">
      <c r="A278" s="195"/>
      <c r="B278" s="225"/>
      <c r="C278" s="226"/>
      <c r="D278" s="226"/>
      <c r="E278" s="227" t="s">
        <v>206</v>
      </c>
      <c r="F278" s="237"/>
      <c r="G278" s="237"/>
      <c r="H278" s="237"/>
      <c r="I278" s="237"/>
      <c r="J278" s="237"/>
      <c r="K278" s="229"/>
      <c r="L278" s="279"/>
      <c r="M278" s="312"/>
      <c r="N278" s="232"/>
      <c r="O278" s="233"/>
      <c r="P278" s="270"/>
      <c r="Q278" s="248"/>
      <c r="R278" s="235"/>
      <c r="S278" s="194"/>
      <c r="T278" s="77"/>
      <c r="U278" s="383"/>
      <c r="V278" s="77"/>
      <c r="W278" s="77"/>
      <c r="X278" s="77"/>
      <c r="Y278" s="1"/>
      <c r="Z278" s="1"/>
    </row>
    <row r="279" spans="1:26" s="9" customFormat="1" ht="14.45" customHeight="1" x14ac:dyDescent="0.2">
      <c r="A279" s="195"/>
      <c r="O279" s="417" t="s">
        <v>420</v>
      </c>
      <c r="P279" s="417"/>
      <c r="Q279" s="328">
        <f>SUM(Q258:Q276)</f>
        <v>18.64</v>
      </c>
      <c r="S279" s="194"/>
      <c r="T279" s="77"/>
      <c r="U279" s="383"/>
      <c r="V279" s="77"/>
      <c r="W279" s="77"/>
      <c r="X279" s="77"/>
      <c r="Y279" s="1"/>
      <c r="Z279" s="1"/>
    </row>
    <row r="280" spans="1:26" s="9" customFormat="1" ht="14.45" customHeight="1" thickBot="1" x14ac:dyDescent="0.25">
      <c r="A280" s="195"/>
      <c r="P280" s="1"/>
      <c r="Q280" s="1"/>
      <c r="S280" s="194"/>
      <c r="T280" s="77"/>
      <c r="U280" s="383"/>
      <c r="V280" s="77"/>
      <c r="W280" s="77"/>
      <c r="X280" s="77"/>
      <c r="Y280" s="1"/>
      <c r="Z280" s="1"/>
    </row>
    <row r="281" spans="1:26" s="9" customFormat="1" ht="14.45" customHeight="1" x14ac:dyDescent="0.2">
      <c r="A281" s="200"/>
      <c r="B281" s="44"/>
      <c r="C281" s="44"/>
      <c r="D281" s="51"/>
      <c r="E281" s="51"/>
      <c r="F281" s="51"/>
      <c r="G281" s="162"/>
      <c r="H281" s="100"/>
      <c r="I281" s="100"/>
      <c r="J281" s="163"/>
      <c r="K281" s="100"/>
      <c r="L281" s="164"/>
      <c r="M281" s="100"/>
      <c r="N281" s="453" t="s">
        <v>294</v>
      </c>
      <c r="O281" s="453"/>
      <c r="P281" s="341"/>
      <c r="Q281" s="165">
        <f>SUM(Q50+Q102+Q150+Q201+Q250+Q279)</f>
        <v>18.64</v>
      </c>
      <c r="R281" s="166"/>
      <c r="S281" s="201"/>
      <c r="T281" s="77"/>
      <c r="U281" s="383"/>
      <c r="V281" s="77"/>
      <c r="W281" s="77"/>
      <c r="X281" s="77"/>
      <c r="Y281" s="1"/>
      <c r="Z281" s="1"/>
    </row>
    <row r="282" spans="1:26" s="9" customFormat="1" ht="14.45" customHeight="1" thickBot="1" x14ac:dyDescent="0.25">
      <c r="A282" s="200"/>
      <c r="B282" s="44"/>
      <c r="C282" s="44"/>
      <c r="D282" s="51"/>
      <c r="E282" s="51"/>
      <c r="F282" s="51"/>
      <c r="G282" s="167"/>
      <c r="J282" s="121"/>
      <c r="M282" s="457" t="str">
        <f>'T1'!$M$31</f>
        <v>taxa de IVA (ler Normas)</v>
      </c>
      <c r="N282" s="457"/>
      <c r="O282" s="457"/>
      <c r="P282" s="60">
        <f>$W$1</f>
        <v>0.23</v>
      </c>
      <c r="Q282" s="121">
        <f>SUM(Q281)*P282</f>
        <v>4.2872000000000003</v>
      </c>
      <c r="R282" s="168"/>
      <c r="S282" s="201"/>
      <c r="T282" s="77"/>
      <c r="U282" s="383"/>
      <c r="V282" s="77"/>
      <c r="W282" s="77"/>
      <c r="X282" s="77"/>
      <c r="Y282" s="1"/>
      <c r="Z282" s="1"/>
    </row>
    <row r="283" spans="1:26" s="9" customFormat="1" ht="14.45" customHeight="1" thickBot="1" x14ac:dyDescent="0.25">
      <c r="A283" s="200"/>
      <c r="B283" s="44"/>
      <c r="C283" s="44"/>
      <c r="D283" s="51"/>
      <c r="E283" s="51"/>
      <c r="F283" s="51"/>
      <c r="G283" s="167"/>
      <c r="I283" s="44"/>
      <c r="J283" s="115"/>
      <c r="K283" s="115"/>
      <c r="L283" s="115"/>
      <c r="M283" s="451" t="str">
        <f>'T1'!$K$41</f>
        <v>TOTAL DA REQUISIÇÃO</v>
      </c>
      <c r="N283" s="452"/>
      <c r="O283" s="452"/>
      <c r="P283" s="452"/>
      <c r="Q283" s="128">
        <f>SUM(Q281:Q282)</f>
        <v>22.927199999999999</v>
      </c>
      <c r="R283" s="168"/>
      <c r="S283" s="201"/>
      <c r="T283" s="77"/>
      <c r="U283" s="383"/>
      <c r="V283" s="77"/>
      <c r="W283" s="77"/>
      <c r="X283" s="77"/>
      <c r="Y283" s="1"/>
      <c r="Z283" s="1"/>
    </row>
    <row r="284" spans="1:26" s="9" customFormat="1" ht="14.45" customHeight="1" x14ac:dyDescent="0.2">
      <c r="A284" s="200"/>
      <c r="B284" s="44"/>
      <c r="C284" s="44"/>
      <c r="D284" s="51"/>
      <c r="E284" s="51"/>
      <c r="F284" s="51"/>
      <c r="G284" s="449" t="str">
        <f>'T1'!$M$21</f>
        <v>Pagamento Inicial até:</v>
      </c>
      <c r="H284" s="450"/>
      <c r="I284" s="450"/>
      <c r="J284" s="454" t="str">
        <f>'T1'!$M$26</f>
        <v>(com a entrega da Requisição)</v>
      </c>
      <c r="K284" s="454"/>
      <c r="L284" s="454"/>
      <c r="M284" s="454"/>
      <c r="N284" s="434">
        <f>'T1'!$C$8</f>
        <v>45597</v>
      </c>
      <c r="O284" s="434"/>
      <c r="P284" s="60">
        <v>0.5</v>
      </c>
      <c r="Q284" s="122">
        <f>ROUND(Q283*P284,2)</f>
        <v>11.46</v>
      </c>
      <c r="R284" s="168"/>
      <c r="S284" s="201"/>
      <c r="T284" s="77"/>
      <c r="U284" s="383"/>
      <c r="V284" s="391"/>
      <c r="W284" s="77"/>
      <c r="X284" s="77"/>
      <c r="Y284" s="1"/>
      <c r="Z284" s="1"/>
    </row>
    <row r="285" spans="1:26" s="9" customFormat="1" ht="14.45" customHeight="1" thickBot="1" x14ac:dyDescent="0.25">
      <c r="A285" s="202"/>
      <c r="B285" s="4"/>
      <c r="C285" s="4"/>
      <c r="D285" s="4"/>
      <c r="E285" s="4"/>
      <c r="F285" s="4"/>
      <c r="G285" s="436" t="str">
        <f>'T1'!$M$16</f>
        <v>Restante pagamento até:</v>
      </c>
      <c r="H285" s="437"/>
      <c r="I285" s="437"/>
      <c r="J285" s="169"/>
      <c r="K285" s="55"/>
      <c r="L285" s="55"/>
      <c r="M285" s="55"/>
      <c r="N285" s="435">
        <f>'T1'!$C$3</f>
        <v>45614</v>
      </c>
      <c r="O285" s="435"/>
      <c r="P285" s="342">
        <v>0.5</v>
      </c>
      <c r="Q285" s="170">
        <f>Q283-Q284</f>
        <v>11.467199999999998</v>
      </c>
      <c r="R285" s="171"/>
      <c r="S285" s="201"/>
      <c r="T285" s="77"/>
      <c r="U285" s="383"/>
      <c r="V285" s="77"/>
      <c r="W285" s="77"/>
      <c r="X285" s="77"/>
      <c r="Y285" s="1"/>
      <c r="Z285" s="1"/>
    </row>
    <row r="286" spans="1:26" s="9" customFormat="1" ht="14.45" customHeight="1" x14ac:dyDescent="0.2">
      <c r="A286" s="203"/>
      <c r="B286" s="1"/>
      <c r="C286" s="1"/>
      <c r="D286" s="1"/>
      <c r="E286" s="4"/>
      <c r="F286" s="4"/>
      <c r="G286" s="4"/>
      <c r="H286" s="22"/>
      <c r="I286" s="22"/>
      <c r="J286" s="22"/>
      <c r="K286" s="30"/>
      <c r="L286" s="33"/>
      <c r="M286" s="22"/>
      <c r="N286" s="22"/>
      <c r="O286" s="17"/>
      <c r="P286" s="2"/>
      <c r="Q286" s="1"/>
      <c r="R286" s="1"/>
      <c r="S286" s="194"/>
      <c r="T286" s="77"/>
      <c r="U286" s="383"/>
      <c r="V286" s="77"/>
      <c r="W286" s="77"/>
      <c r="X286" s="77"/>
      <c r="Y286" s="1"/>
      <c r="Z286" s="1"/>
    </row>
    <row r="287" spans="1:26" s="9" customFormat="1" ht="14.45" customHeight="1" x14ac:dyDescent="0.2">
      <c r="A287" s="203"/>
      <c r="B287" s="1"/>
      <c r="C287" s="1"/>
      <c r="D287" s="1"/>
      <c r="E287" s="4"/>
      <c r="F287" s="4"/>
      <c r="G287" s="4"/>
      <c r="H287" s="22"/>
      <c r="I287" s="22"/>
      <c r="J287" s="22"/>
      <c r="K287" s="30"/>
      <c r="L287" s="33"/>
      <c r="M287" s="22"/>
      <c r="N287" s="22"/>
      <c r="O287" s="17"/>
      <c r="P287" s="2"/>
      <c r="Q287" s="1"/>
      <c r="R287" s="1"/>
      <c r="S287" s="194"/>
      <c r="T287" s="77"/>
      <c r="U287" s="383"/>
      <c r="V287" s="77"/>
      <c r="W287" s="77"/>
      <c r="X287" s="77"/>
      <c r="Y287" s="1"/>
      <c r="Z287" s="1"/>
    </row>
    <row r="288" spans="1:26" s="9" customFormat="1" ht="14.45" customHeight="1" thickBot="1" x14ac:dyDescent="0.25">
      <c r="A288" s="203"/>
      <c r="B288" s="1"/>
      <c r="C288" s="1"/>
      <c r="D288" s="1"/>
      <c r="E288" s="4"/>
      <c r="F288" s="4"/>
      <c r="G288" s="4"/>
      <c r="H288" s="22"/>
      <c r="I288" s="22"/>
      <c r="J288" s="22"/>
      <c r="K288" s="30"/>
      <c r="L288" s="33"/>
      <c r="M288" s="22"/>
      <c r="N288" s="22"/>
      <c r="O288" s="17"/>
      <c r="P288" s="2"/>
      <c r="Q288" s="1"/>
      <c r="R288" s="1"/>
      <c r="S288" s="194"/>
      <c r="T288" s="77"/>
      <c r="U288" s="383"/>
      <c r="V288" s="77"/>
      <c r="W288" s="77"/>
      <c r="X288" s="77"/>
      <c r="Y288" s="1"/>
      <c r="Z288" s="1"/>
    </row>
    <row r="289" spans="1:26" s="9" customFormat="1" ht="14.45" customHeight="1" x14ac:dyDescent="0.2">
      <c r="A289" s="203"/>
      <c r="C289" s="443" t="str">
        <f>'T1'!$A$57</f>
        <v>Atenção!</v>
      </c>
      <c r="D289" s="444"/>
      <c r="E289" s="440" t="str">
        <f>'T2'!$A$33</f>
        <v>Pagamento a favor de:   LISBOA-FEIRAS CONGRESSOS E EVENTOS   (referência)</v>
      </c>
      <c r="F289" s="440"/>
      <c r="G289" s="440"/>
      <c r="H289" s="440"/>
      <c r="I289" s="440"/>
      <c r="J289" s="440"/>
      <c r="K289" s="440"/>
      <c r="L289" s="440"/>
      <c r="M289" s="440"/>
      <c r="N289" s="207" t="str">
        <f>'T1'!$A$2</f>
        <v>EXPODENTÁRIA 2024</v>
      </c>
      <c r="O289" s="100"/>
      <c r="P289" s="341"/>
      <c r="Q289" s="343"/>
      <c r="R289" s="126"/>
      <c r="S289" s="194"/>
      <c r="T289" s="77"/>
      <c r="U289" s="383"/>
      <c r="V289" s="77"/>
      <c r="W289" s="77"/>
      <c r="X289" s="77"/>
      <c r="Y289" s="1"/>
      <c r="Z289" s="1"/>
    </row>
    <row r="290" spans="1:26" s="9" customFormat="1" ht="14.45" customHeight="1" x14ac:dyDescent="0.2">
      <c r="A290" s="203"/>
      <c r="C290" s="445"/>
      <c r="D290" s="446"/>
      <c r="E290" s="438" t="s">
        <v>282</v>
      </c>
      <c r="F290" s="438"/>
      <c r="G290" s="438"/>
      <c r="H290" s="438"/>
      <c r="I290" s="438"/>
      <c r="J290" s="438"/>
      <c r="K290" s="438"/>
      <c r="L290" s="438"/>
      <c r="M290" s="438"/>
      <c r="N290" s="438"/>
      <c r="O290" s="438"/>
      <c r="P290" s="438"/>
      <c r="Q290" s="439"/>
      <c r="R290" s="161"/>
      <c r="S290" s="194"/>
      <c r="T290" s="77"/>
      <c r="U290" s="383"/>
      <c r="V290" s="77"/>
      <c r="W290" s="77"/>
      <c r="X290" s="77"/>
      <c r="Y290" s="1"/>
      <c r="Z290" s="1"/>
    </row>
    <row r="291" spans="1:26" s="9" customFormat="1" ht="14.45" customHeight="1" thickBot="1" x14ac:dyDescent="0.25">
      <c r="A291" s="203"/>
      <c r="C291" s="445"/>
      <c r="D291" s="446"/>
      <c r="E291" s="438" t="s">
        <v>283</v>
      </c>
      <c r="F291" s="438"/>
      <c r="G291" s="438"/>
      <c r="H291" s="438"/>
      <c r="I291" s="438"/>
      <c r="J291" s="438"/>
      <c r="K291" s="438"/>
      <c r="L291" s="438"/>
      <c r="M291" s="438"/>
      <c r="N291" s="438"/>
      <c r="O291" s="438"/>
      <c r="P291" s="438"/>
      <c r="Q291" s="439"/>
      <c r="R291" s="127"/>
      <c r="S291" s="194"/>
      <c r="T291" s="77"/>
      <c r="U291" s="383"/>
      <c r="V291" s="77"/>
      <c r="W291" s="77"/>
      <c r="X291" s="77"/>
      <c r="Y291" s="1"/>
      <c r="Z291" s="1"/>
    </row>
    <row r="292" spans="1:26" s="9" customFormat="1" ht="14.45" customHeight="1" thickBot="1" x14ac:dyDescent="0.25">
      <c r="A292" s="203"/>
      <c r="B292" s="1"/>
      <c r="C292" s="447"/>
      <c r="D292" s="448"/>
      <c r="E292" s="441" t="s">
        <v>346</v>
      </c>
      <c r="F292" s="441"/>
      <c r="G292" s="441"/>
      <c r="H292" s="441"/>
      <c r="I292" s="441"/>
      <c r="J292" s="441"/>
      <c r="K292" s="442" t="s">
        <v>347</v>
      </c>
      <c r="L292" s="442"/>
      <c r="M292" s="442"/>
      <c r="N292" s="442"/>
      <c r="O292" s="442"/>
      <c r="P292" s="442"/>
      <c r="Q292" s="344"/>
      <c r="R292" s="1"/>
      <c r="S292" s="194"/>
      <c r="T292" s="77"/>
      <c r="U292" s="383"/>
      <c r="V292" s="77"/>
      <c r="W292" s="77"/>
      <c r="X292" s="77"/>
      <c r="Y292" s="1"/>
      <c r="Z292" s="1"/>
    </row>
    <row r="293" spans="1:26" s="9" customFormat="1" ht="14.45" customHeight="1" x14ac:dyDescent="0.2">
      <c r="A293" s="203"/>
      <c r="B293" s="1"/>
      <c r="C293" s="1"/>
      <c r="D293" s="4"/>
      <c r="E293" s="4"/>
      <c r="F293" s="4"/>
      <c r="G293" s="4"/>
      <c r="H293" s="22"/>
      <c r="I293" s="22"/>
      <c r="J293" s="22"/>
      <c r="K293" s="30"/>
      <c r="L293" s="33"/>
      <c r="M293" s="22"/>
      <c r="N293" s="22"/>
      <c r="O293" s="17"/>
      <c r="P293" s="2"/>
      <c r="Q293" s="1"/>
      <c r="R293" s="1"/>
      <c r="S293" s="194"/>
      <c r="T293" s="77"/>
      <c r="U293" s="383"/>
      <c r="V293" s="77"/>
      <c r="W293" s="77"/>
      <c r="X293" s="77"/>
      <c r="Y293" s="1"/>
      <c r="Z293" s="1"/>
    </row>
    <row r="294" spans="1:26" s="44" customFormat="1" ht="14.45" customHeight="1" x14ac:dyDescent="0.2">
      <c r="A294" s="203"/>
      <c r="B294" s="1"/>
      <c r="C294" s="1"/>
      <c r="D294" s="4"/>
      <c r="E294" s="4"/>
      <c r="F294" s="4"/>
      <c r="G294" s="4"/>
      <c r="H294" s="22"/>
      <c r="I294" s="22"/>
      <c r="J294" s="22"/>
      <c r="K294" s="30"/>
      <c r="L294" s="33"/>
      <c r="M294" s="22"/>
      <c r="N294" s="22"/>
      <c r="O294" s="17"/>
      <c r="P294" s="2"/>
      <c r="Q294" s="1"/>
      <c r="R294" s="1"/>
      <c r="S294" s="194"/>
      <c r="T294" s="75"/>
      <c r="U294" s="383"/>
      <c r="V294" s="75"/>
      <c r="W294" s="75"/>
      <c r="X294" s="75"/>
      <c r="Y294" s="4"/>
      <c r="Z294" s="4"/>
    </row>
    <row r="295" spans="1:26" s="44" customFormat="1" ht="14.45" customHeight="1" thickBot="1" x14ac:dyDescent="0.25">
      <c r="A295" s="203"/>
      <c r="B295" s="1"/>
      <c r="C295" s="433" t="str">
        <f>'T1'!$C$50</f>
        <v>Assinatura:</v>
      </c>
      <c r="D295" s="433"/>
      <c r="E295" s="456"/>
      <c r="F295" s="456"/>
      <c r="G295" s="456"/>
      <c r="H295" s="456"/>
      <c r="I295" s="456"/>
      <c r="J295" s="456"/>
      <c r="K295" s="456"/>
      <c r="L295" s="456"/>
      <c r="M295" s="1"/>
      <c r="N295" s="25" t="str">
        <f>'T1'!$C$55</f>
        <v>Data:</v>
      </c>
      <c r="O295" s="455"/>
      <c r="P295" s="455"/>
      <c r="Q295" s="455"/>
      <c r="R295" s="1"/>
      <c r="S295" s="194"/>
      <c r="T295" s="75"/>
      <c r="U295" s="383"/>
      <c r="V295" s="75"/>
      <c r="W295" s="75"/>
      <c r="X295" s="75"/>
      <c r="Y295" s="4"/>
      <c r="Z295" s="4"/>
    </row>
    <row r="296" spans="1:26" s="44" customFormat="1" ht="14.45" customHeight="1" x14ac:dyDescent="0.2">
      <c r="A296" s="203"/>
      <c r="B296" s="57">
        <f>IF(G11&gt;0,C298,)</f>
        <v>0</v>
      </c>
      <c r="C296" s="1"/>
      <c r="D296" s="4"/>
      <c r="E296" s="4"/>
      <c r="F296" s="4"/>
      <c r="G296" s="4"/>
      <c r="H296" s="4"/>
      <c r="I296" s="4"/>
      <c r="J296" s="16"/>
      <c r="K296" s="31"/>
      <c r="L296" s="36"/>
      <c r="M296" s="23"/>
      <c r="N296" s="12"/>
      <c r="O296" s="2"/>
      <c r="P296" s="2"/>
      <c r="Q296" s="1"/>
      <c r="R296" s="1"/>
      <c r="S296" s="194"/>
      <c r="T296" s="75"/>
      <c r="U296" s="383"/>
      <c r="V296" s="75"/>
      <c r="W296" s="75"/>
      <c r="X296" s="75"/>
      <c r="Y296" s="4"/>
      <c r="Z296" s="4"/>
    </row>
    <row r="297" spans="1:26" s="44" customFormat="1" ht="14.45" customHeight="1" thickBot="1" x14ac:dyDescent="0.25">
      <c r="A297" s="203"/>
      <c r="B297" s="57"/>
      <c r="C297" s="1"/>
      <c r="D297" s="4"/>
      <c r="E297" s="4"/>
      <c r="F297" s="4"/>
      <c r="G297" s="4"/>
      <c r="H297" s="4"/>
      <c r="I297" s="4"/>
      <c r="J297" s="16"/>
      <c r="K297" s="31"/>
      <c r="L297" s="36"/>
      <c r="M297" s="23"/>
      <c r="N297" s="12"/>
      <c r="O297" s="2"/>
      <c r="P297" s="2"/>
      <c r="Q297" s="1"/>
      <c r="R297" s="1"/>
      <c r="S297" s="194"/>
      <c r="T297" s="75"/>
      <c r="U297" s="383"/>
      <c r="V297" s="75"/>
      <c r="W297" s="75"/>
      <c r="X297" s="75"/>
      <c r="Y297" s="4"/>
      <c r="Z297" s="4"/>
    </row>
    <row r="298" spans="1:26" s="44" customFormat="1" ht="14.45" customHeight="1" x14ac:dyDescent="0.2">
      <c r="A298" s="203"/>
      <c r="C298" s="399" t="str">
        <f>'T1'!$C$60</f>
        <v>Enviar para:</v>
      </c>
      <c r="D298" s="400"/>
      <c r="E298" s="175" t="s">
        <v>341</v>
      </c>
      <c r="F298" s="175"/>
      <c r="G298" s="175"/>
      <c r="H298" s="175"/>
      <c r="I298" s="175"/>
      <c r="J298" s="175"/>
      <c r="K298" s="175"/>
      <c r="L298" s="176"/>
      <c r="M298" s="23"/>
      <c r="N298" s="12"/>
      <c r="O298" s="2"/>
      <c r="P298" s="2"/>
      <c r="Q298" s="1"/>
      <c r="R298" s="1"/>
      <c r="S298" s="194"/>
      <c r="T298" s="75"/>
      <c r="U298" s="383"/>
      <c r="V298" s="75"/>
      <c r="W298" s="75"/>
      <c r="X298" s="75"/>
      <c r="Y298" s="4"/>
      <c r="Z298" s="4"/>
    </row>
    <row r="299" spans="1:26" s="4" customFormat="1" ht="14.45" customHeight="1" x14ac:dyDescent="0.2">
      <c r="A299" s="203"/>
      <c r="B299" s="44"/>
      <c r="C299" s="401"/>
      <c r="D299" s="402"/>
      <c r="E299" s="157" t="s">
        <v>342</v>
      </c>
      <c r="F299" s="172" t="s">
        <v>343</v>
      </c>
      <c r="G299" s="173"/>
      <c r="H299" s="174"/>
      <c r="I299" s="174"/>
      <c r="J299" s="174"/>
      <c r="K299" s="44"/>
      <c r="L299" s="158"/>
      <c r="M299" s="23"/>
      <c r="N299" s="12"/>
      <c r="O299" s="2"/>
      <c r="P299" s="2"/>
      <c r="Q299" s="1"/>
      <c r="R299" s="1"/>
      <c r="S299" s="194"/>
      <c r="T299" s="75"/>
      <c r="U299" s="383"/>
      <c r="V299" s="75"/>
      <c r="W299" s="75"/>
      <c r="X299" s="75"/>
    </row>
    <row r="300" spans="1:26" s="1" customFormat="1" ht="14.45" customHeight="1" x14ac:dyDescent="0.2">
      <c r="A300" s="202"/>
      <c r="B300" s="4"/>
      <c r="C300" s="401"/>
      <c r="D300" s="402"/>
      <c r="E300" s="156" t="s">
        <v>344</v>
      </c>
      <c r="F300" s="156"/>
      <c r="G300" s="156"/>
      <c r="H300" s="156"/>
      <c r="I300" s="156"/>
      <c r="J300" s="156"/>
      <c r="K300" s="4"/>
      <c r="L300" s="158"/>
      <c r="M300" s="23"/>
      <c r="N300" s="12"/>
      <c r="O300" s="2"/>
      <c r="P300" s="2"/>
      <c r="Q300" s="4"/>
      <c r="R300" s="4"/>
      <c r="S300" s="201"/>
      <c r="T300" s="77"/>
      <c r="U300" s="383"/>
      <c r="V300" s="77"/>
      <c r="W300" s="77"/>
      <c r="X300" s="77"/>
    </row>
    <row r="301" spans="1:26" s="1" customFormat="1" ht="14.45" customHeight="1" thickBot="1" x14ac:dyDescent="0.25">
      <c r="A301" s="204"/>
      <c r="B301" s="178"/>
      <c r="C301" s="403"/>
      <c r="D301" s="404"/>
      <c r="E301" s="177" t="s">
        <v>345</v>
      </c>
      <c r="F301" s="177"/>
      <c r="G301" s="178"/>
      <c r="H301" s="178" t="s">
        <v>71</v>
      </c>
      <c r="I301" s="179"/>
      <c r="J301" s="178"/>
      <c r="K301" s="397" t="s">
        <v>217</v>
      </c>
      <c r="L301" s="398"/>
      <c r="M301" s="180"/>
      <c r="N301" s="181"/>
      <c r="O301" s="182"/>
      <c r="P301" s="182"/>
      <c r="Q301" s="177"/>
      <c r="R301" s="177"/>
      <c r="S301" s="205"/>
      <c r="T301" s="77"/>
      <c r="U301" s="383"/>
      <c r="V301" s="77"/>
      <c r="W301" s="77"/>
      <c r="X301" s="77"/>
    </row>
    <row r="302" spans="1:26" s="1" customFormat="1" ht="14.45" customHeight="1" thickTop="1" x14ac:dyDescent="0.2">
      <c r="A302" s="77"/>
      <c r="B302" s="77"/>
      <c r="C302" s="77"/>
      <c r="D302" s="75"/>
      <c r="E302" s="75"/>
      <c r="F302" s="75"/>
      <c r="G302" s="75"/>
      <c r="H302" s="75"/>
      <c r="I302" s="75"/>
      <c r="J302" s="16"/>
      <c r="K302" s="31"/>
      <c r="L302" s="93"/>
      <c r="M302" s="75"/>
      <c r="N302" s="94"/>
      <c r="O302" s="75"/>
      <c r="P302" s="4"/>
      <c r="R302" s="77"/>
      <c r="T302" s="77"/>
      <c r="U302" s="383"/>
      <c r="V302" s="77"/>
      <c r="W302" s="77"/>
      <c r="X302" s="77"/>
    </row>
    <row r="303" spans="1:26" s="1" customFormat="1" ht="14.45" customHeight="1" x14ac:dyDescent="0.2">
      <c r="A303" s="77"/>
      <c r="B303" s="77"/>
      <c r="C303" s="77"/>
      <c r="D303" s="75"/>
      <c r="E303" s="75"/>
      <c r="F303" s="75"/>
      <c r="G303" s="75"/>
      <c r="H303" s="75"/>
      <c r="I303" s="75"/>
      <c r="J303" s="95"/>
      <c r="K303" s="31"/>
      <c r="L303" s="93"/>
      <c r="M303" s="96"/>
      <c r="N303" s="94"/>
      <c r="O303" s="75"/>
      <c r="P303" s="4"/>
      <c r="R303" s="77"/>
      <c r="T303" s="77"/>
      <c r="U303" s="383"/>
      <c r="V303" s="77"/>
      <c r="W303" s="77"/>
      <c r="X303" s="77"/>
    </row>
    <row r="304" spans="1:26" s="1" customFormat="1" ht="14.45" customHeight="1" x14ac:dyDescent="0.2">
      <c r="A304" s="77"/>
      <c r="B304" s="77"/>
      <c r="C304" s="77"/>
      <c r="D304" s="75"/>
      <c r="E304" s="75"/>
      <c r="F304" s="75"/>
      <c r="G304" s="75"/>
      <c r="H304" s="75"/>
      <c r="I304" s="75"/>
      <c r="J304" s="95"/>
      <c r="K304" s="31"/>
      <c r="L304" s="93"/>
      <c r="M304" s="96"/>
      <c r="N304" s="94"/>
      <c r="O304" s="75"/>
      <c r="P304" s="4"/>
      <c r="R304" s="77"/>
      <c r="T304" s="77"/>
      <c r="U304" s="383"/>
      <c r="V304" s="77"/>
      <c r="W304" s="77"/>
      <c r="X304" s="77"/>
    </row>
    <row r="305" spans="1:24" s="1" customFormat="1" ht="14.45" customHeight="1" x14ac:dyDescent="0.2">
      <c r="A305" s="77"/>
      <c r="B305" s="77"/>
      <c r="C305" s="77"/>
      <c r="D305" s="75"/>
      <c r="E305" s="75"/>
      <c r="F305" s="75"/>
      <c r="G305" s="75"/>
      <c r="H305" s="75"/>
      <c r="I305" s="75"/>
      <c r="J305" s="95"/>
      <c r="K305" s="31"/>
      <c r="L305" s="93"/>
      <c r="M305" s="96"/>
      <c r="N305" s="94"/>
      <c r="O305" s="75"/>
      <c r="P305" s="4"/>
      <c r="R305" s="77"/>
      <c r="T305" s="77"/>
      <c r="U305" s="383"/>
      <c r="V305" s="77"/>
      <c r="W305" s="77"/>
      <c r="X305" s="77"/>
    </row>
    <row r="306" spans="1:24" s="4" customFormat="1" ht="14.45" customHeight="1" x14ac:dyDescent="0.2">
      <c r="A306" s="77"/>
      <c r="B306" s="77"/>
      <c r="C306" s="77"/>
      <c r="D306" s="75"/>
      <c r="E306" s="75"/>
      <c r="F306" s="75"/>
      <c r="G306" s="75"/>
      <c r="H306" s="75"/>
      <c r="I306" s="75"/>
      <c r="J306" s="95"/>
      <c r="K306" s="31"/>
      <c r="L306" s="93"/>
      <c r="M306" s="96"/>
      <c r="N306" s="94"/>
      <c r="O306" s="75"/>
      <c r="Q306" s="1"/>
      <c r="R306" s="77"/>
      <c r="S306" s="1"/>
      <c r="T306" s="75"/>
      <c r="U306" s="383"/>
      <c r="V306" s="75"/>
      <c r="W306" s="75"/>
      <c r="X306" s="75"/>
    </row>
    <row r="307" spans="1:24" s="4" customFormat="1" ht="14.45" customHeight="1" x14ac:dyDescent="0.2">
      <c r="A307" s="77"/>
      <c r="B307" s="77"/>
      <c r="C307" s="77"/>
      <c r="D307" s="75"/>
      <c r="E307" s="75"/>
      <c r="F307" s="75"/>
      <c r="G307" s="75"/>
      <c r="H307" s="75"/>
      <c r="I307" s="75"/>
      <c r="J307" s="95"/>
      <c r="K307" s="31"/>
      <c r="L307" s="93"/>
      <c r="M307" s="96"/>
      <c r="N307" s="94"/>
      <c r="O307" s="75"/>
      <c r="Q307" s="1"/>
      <c r="R307" s="77"/>
      <c r="S307" s="1"/>
      <c r="T307" s="75"/>
      <c r="U307" s="383"/>
      <c r="V307" s="75"/>
      <c r="W307" s="75"/>
      <c r="X307" s="75"/>
    </row>
    <row r="308" spans="1:24" s="4" customFormat="1" ht="14.45" customHeight="1" x14ac:dyDescent="0.2">
      <c r="A308" s="77"/>
      <c r="B308" s="77"/>
      <c r="C308" s="77"/>
      <c r="D308" s="75"/>
      <c r="E308" s="75"/>
      <c r="F308" s="75"/>
      <c r="G308" s="75"/>
      <c r="H308" s="75"/>
      <c r="I308" s="75"/>
      <c r="J308" s="95"/>
      <c r="K308" s="31"/>
      <c r="L308" s="93"/>
      <c r="M308" s="96"/>
      <c r="N308" s="94"/>
      <c r="O308" s="75"/>
      <c r="Q308" s="1"/>
      <c r="R308" s="77"/>
      <c r="S308" s="1"/>
      <c r="T308" s="75"/>
      <c r="U308" s="383"/>
      <c r="V308" s="75"/>
      <c r="W308" s="75"/>
      <c r="X308" s="75"/>
    </row>
    <row r="327" spans="21:21" ht="14.45" customHeight="1" x14ac:dyDescent="0.2">
      <c r="U327" s="389"/>
    </row>
    <row r="328" spans="21:21" ht="14.45" customHeight="1" x14ac:dyDescent="0.2">
      <c r="U328" s="389"/>
    </row>
    <row r="329" spans="21:21" ht="14.45" customHeight="1" x14ac:dyDescent="0.2">
      <c r="U329" s="389"/>
    </row>
    <row r="330" spans="21:21" ht="14.45" customHeight="1" x14ac:dyDescent="0.2">
      <c r="U330" s="389"/>
    </row>
    <row r="331" spans="21:21" ht="14.45" customHeight="1" x14ac:dyDescent="0.2">
      <c r="U331" s="389"/>
    </row>
    <row r="336" spans="21:21" ht="14.45" customHeight="1" x14ac:dyDescent="0.2">
      <c r="U336" s="389"/>
    </row>
    <row r="337" spans="21:21" ht="14.45" customHeight="1" x14ac:dyDescent="0.2">
      <c r="U337" s="389"/>
    </row>
    <row r="338" spans="21:21" ht="14.45" customHeight="1" x14ac:dyDescent="0.2">
      <c r="U338" s="389"/>
    </row>
  </sheetData>
  <sheetProtection algorithmName="SHA-512" hashValue="UoleE6IyTN7opfZMFATPaeTo0OUrzlWTVmtlO7AKR4MkDMWCXgPXfYxEO6VHIho696CnnRjx7VcBAVRGIUOZpQ==" saltValue="WV0GKJJp1ORDBCaVLVPEhg==" spinCount="100000" sheet="1" selectLockedCells="1"/>
  <mergeCells count="51">
    <mergeCell ref="M283:P283"/>
    <mergeCell ref="N281:O281"/>
    <mergeCell ref="J284:M284"/>
    <mergeCell ref="O295:Q295"/>
    <mergeCell ref="E295:L295"/>
    <mergeCell ref="M282:O282"/>
    <mergeCell ref="C7:Q8"/>
    <mergeCell ref="A6:S6"/>
    <mergeCell ref="G53:Q53"/>
    <mergeCell ref="G11:R11"/>
    <mergeCell ref="E12:H12"/>
    <mergeCell ref="C13:M13"/>
    <mergeCell ref="N13:O13"/>
    <mergeCell ref="O50:P50"/>
    <mergeCell ref="K84:L84"/>
    <mergeCell ref="C10:D10"/>
    <mergeCell ref="F10:J10"/>
    <mergeCell ref="G204:Q204"/>
    <mergeCell ref="O279:P279"/>
    <mergeCell ref="O250:P250"/>
    <mergeCell ref="O201:P201"/>
    <mergeCell ref="O150:P150"/>
    <mergeCell ref="K269:L269"/>
    <mergeCell ref="G105:Q105"/>
    <mergeCell ref="G153:Q153"/>
    <mergeCell ref="O102:P102"/>
    <mergeCell ref="K94:L94"/>
    <mergeCell ref="K99:L99"/>
    <mergeCell ref="K89:L89"/>
    <mergeCell ref="L1:M1"/>
    <mergeCell ref="K4:L4"/>
    <mergeCell ref="A4:J4"/>
    <mergeCell ref="A5:R5"/>
    <mergeCell ref="H1:K1"/>
    <mergeCell ref="A2:S3"/>
    <mergeCell ref="G253:Q253"/>
    <mergeCell ref="E193:K194"/>
    <mergeCell ref="E179:K180"/>
    <mergeCell ref="K301:L301"/>
    <mergeCell ref="C298:D301"/>
    <mergeCell ref="C295:D295"/>
    <mergeCell ref="N284:O284"/>
    <mergeCell ref="N285:O285"/>
    <mergeCell ref="G285:I285"/>
    <mergeCell ref="E290:Q290"/>
    <mergeCell ref="E291:Q291"/>
    <mergeCell ref="E289:M289"/>
    <mergeCell ref="E292:J292"/>
    <mergeCell ref="K292:P292"/>
    <mergeCell ref="C289:D292"/>
    <mergeCell ref="G284:I284"/>
  </mergeCells>
  <conditionalFormatting sqref="C298">
    <cfRule type="cellIs" dxfId="1" priority="1" operator="equal">
      <formula>$B$296</formula>
    </cfRule>
    <cfRule type="cellIs" dxfId="0" priority="2" operator="equal">
      <formula>#REF!</formula>
    </cfRule>
  </conditionalFormatting>
  <dataValidations count="4">
    <dataValidation type="list" allowBlank="1" showInputMessage="1" showErrorMessage="1" sqref="L1" xr:uid="{36524B1E-DA73-4A58-9CA8-61D57D72EC52}">
      <formula1>$T$1:$T$4</formula1>
    </dataValidation>
    <dataValidation type="list" allowBlank="1" showInputMessage="1" showErrorMessage="1" sqref="J89 G89 G94 M94 M99 K244 H244 G99 J99 J94 M89 M142 H28 K137 J84 K28 K160 G84 G224 G234 G219 J224 F69 J229 J219 I69 G229 J234 H148 K128 H160 J142 G142 H128 H137 K148 O69 L69 K75 H75 M84" xr:uid="{DC1A19C4-8FAA-4C1D-8B9D-A8CFBE2F95B2}">
      <formula1>$W$11:$W$12</formula1>
    </dataValidation>
    <dataValidation type="list" allowBlank="1" showInputMessage="1" showErrorMessage="1" sqref="N167 N140 N131 N135 N118 N114 N110 N122 N126:N127 N146:N147 N92 N82 N73 N63 N67 N78 N97 N58 N209 N35 N276:N277 N31:N32 N263 N267 N242 N272 N247 N269 N234 N224 N229 N238 N19 N23:N24 N27 N39 N43:N44 N47 N258 N219 N213 N87 N184 N175 N171 N194 N158 N179 N188 N181 N198 N163" xr:uid="{9FE9D921-C617-41EC-BDAB-76DB6DD67E2E}">
      <formula1>$U$1:$U$217</formula1>
    </dataValidation>
    <dataValidation type="list" allowBlank="1" showInputMessage="1" showErrorMessage="1" sqref="N13:O13" xr:uid="{E212305C-4B40-40D7-952A-78EEF0576A08}">
      <formula1>$V$3:$V$5</formula1>
    </dataValidation>
  </dataValidations>
  <hyperlinks>
    <hyperlink ref="K301" r:id="rId1" xr:uid="{CA342D4B-0CCF-4747-9A53-B874E5B6611F}"/>
    <hyperlink ref="K292" r:id="rId2" display="https://eur03.safelinks.protection.outlook.com/?url=https%3A%2F%2Fpagamentos.reduniq.pt%2Fpayments%2F3123865%2Fcclfil%2F&amp;data=04%7C01%7Cmarisa.mendonca%40unicre.pt%7C54f279d752d64a194a4708d9a90685f2%7C556a503d555b477195fad2009583f021%7C0%7C0%7C637726667751699673%7CUnknown%7CTWFpbGZsb3d8eyJWIjoiMC4wLjAwMDAiLCJQIjoiV2luMzIiLCJBTiI6Ik1haWwiLCJXVCI6Mn0%3D%7C3000&amp;sdata=RykO0T5lW0w%2FpVC9uzmuPhwkXi8kfWn3vE%2FDF3Q7keQ%3D&amp;reserved=0" xr:uid="{EC933147-6C56-437B-8282-972674080ED7}"/>
  </hyperlinks>
  <printOptions horizontalCentered="1" verticalCentered="1"/>
  <pageMargins left="0.19685039370078741" right="0.19685039370078741" top="0.39370078740157483" bottom="0.39370078740157483" header="0" footer="0"/>
  <pageSetup orientation="portrait" r:id="rId3"/>
  <rowBreaks count="6" manualBreakCount="6">
    <brk id="51" max="18" man="1"/>
    <brk id="103" max="18" man="1"/>
    <brk id="151" max="18" man="1"/>
    <brk id="103" max="18" man="1"/>
    <brk id="202" max="18" man="1"/>
    <brk id="251" max="1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E64D8-514F-44B7-9D94-A59E598E0407}">
  <dimension ref="A1:Q69"/>
  <sheetViews>
    <sheetView showGridLines="0" workbookViewId="0">
      <selection activeCell="A19" sqref="A19:A21"/>
    </sheetView>
  </sheetViews>
  <sheetFormatPr defaultColWidth="9" defaultRowHeight="12" customHeight="1" x14ac:dyDescent="0.2"/>
  <cols>
    <col min="1" max="1" width="23.125" style="1" bestFit="1" customWidth="1"/>
    <col min="2" max="2" width="7.125" style="1" bestFit="1" customWidth="1"/>
    <col min="3" max="3" width="11.375" style="1" bestFit="1" customWidth="1"/>
    <col min="4" max="4" width="1.5" style="1" customWidth="1"/>
    <col min="5" max="5" width="24" style="1" bestFit="1" customWidth="1"/>
    <col min="6" max="6" width="1.125" style="1" customWidth="1"/>
    <col min="7" max="7" width="24.125" style="1" bestFit="1" customWidth="1"/>
    <col min="8" max="8" width="1.25" style="1" customWidth="1"/>
    <col min="9" max="9" width="31" style="1" bestFit="1" customWidth="1"/>
    <col min="10" max="10" width="1.625" style="1" customWidth="1"/>
    <col min="11" max="11" width="17.875" style="1" bestFit="1" customWidth="1"/>
    <col min="12" max="12" width="3.5" style="1" customWidth="1"/>
    <col min="13" max="13" width="30" style="1" bestFit="1" customWidth="1"/>
    <col min="14" max="16384" width="9" style="1"/>
  </cols>
  <sheetData>
    <row r="1" spans="1:16" ht="12" customHeight="1" thickBot="1" x14ac:dyDescent="0.25">
      <c r="A1" s="118" t="str">
        <f>Mobiliario!$L$1</f>
        <v>Português</v>
      </c>
      <c r="B1" s="120"/>
      <c r="E1" s="47" t="str">
        <f>IF($A$1="Português",E2,(IF($A$1="English",E3,(IF($A$1="Español",E4,(IF($A$1="Français",E5,)))))))</f>
        <v>Balcão FIL C - branco com prateleiras</v>
      </c>
      <c r="G1" s="47" t="str">
        <f>IF($A$1="Português",G2,(IF($A$1="English",G3,(IF($A$1="Español",G4,(IF($A$1="Français",G5,)))))))</f>
        <v xml:space="preserve">Mesa redonda branca </v>
      </c>
      <c r="H1" s="48"/>
      <c r="I1" s="47" t="str">
        <f>IF($A$1="Português",I2,(IF($A$1="English",I3,(IF($A$1="Español",I4,(IF($A$1="Français",I5,)))))))</f>
        <v>Cadeira cinza rebatível com assento em PVC e pés metálicos</v>
      </c>
      <c r="J1" s="48"/>
      <c r="K1" s="47" t="str">
        <f>IF($A$1="Português",K2,(IF($A$1="English",K3,(IF($A$1="Español",K4,(IF($A$1="Français",K5,)))))))</f>
        <v xml:space="preserve">Puff Napa quadrado branco </v>
      </c>
      <c r="M1" s="47" t="str">
        <f>IF($A$1="Português",M2,(IF($A$1="English",M3,(IF($A$1="Español",M4,(IF($A$1="Français",M5,)))))))</f>
        <v xml:space="preserve">Balcão FIL B - com portas e fechadura    </v>
      </c>
    </row>
    <row r="2" spans="1:16" ht="12" customHeight="1" thickTop="1" x14ac:dyDescent="0.2">
      <c r="A2" s="345" t="s">
        <v>436</v>
      </c>
      <c r="B2" s="346"/>
      <c r="C2" s="347"/>
      <c r="E2" s="1" t="s">
        <v>317</v>
      </c>
      <c r="F2" s="82"/>
      <c r="G2" s="1" t="s">
        <v>93</v>
      </c>
      <c r="I2" s="4" t="s">
        <v>353</v>
      </c>
      <c r="J2" s="4"/>
      <c r="K2" s="4" t="s">
        <v>140</v>
      </c>
      <c r="M2" s="1" t="s">
        <v>313</v>
      </c>
    </row>
    <row r="3" spans="1:16" ht="22.5" x14ac:dyDescent="0.2">
      <c r="A3" s="348" t="s">
        <v>426</v>
      </c>
      <c r="B3" s="349"/>
      <c r="C3" s="350">
        <v>45614</v>
      </c>
      <c r="E3" s="1" t="s">
        <v>318</v>
      </c>
      <c r="F3" s="84"/>
      <c r="G3" s="1" t="s">
        <v>94</v>
      </c>
      <c r="I3" s="4" t="s">
        <v>354</v>
      </c>
      <c r="J3" s="4"/>
      <c r="K3" s="4" t="s">
        <v>141</v>
      </c>
      <c r="L3" s="50"/>
      <c r="M3" s="1" t="s">
        <v>314</v>
      </c>
      <c r="N3" s="50"/>
      <c r="O3" s="50"/>
      <c r="P3" s="50"/>
    </row>
    <row r="4" spans="1:16" ht="22.5" x14ac:dyDescent="0.2">
      <c r="A4" s="348" t="s">
        <v>427</v>
      </c>
      <c r="B4" s="351">
        <v>1</v>
      </c>
      <c r="C4" s="352">
        <f>$C$9-$B$4</f>
        <v>45616</v>
      </c>
      <c r="E4" s="1" t="s">
        <v>319</v>
      </c>
      <c r="F4" s="84"/>
      <c r="G4" s="1" t="s">
        <v>95</v>
      </c>
      <c r="I4" s="4" t="s">
        <v>355</v>
      </c>
      <c r="J4" s="4"/>
      <c r="K4" s="4" t="s">
        <v>142</v>
      </c>
      <c r="L4" s="50"/>
      <c r="M4" s="1" t="s">
        <v>315</v>
      </c>
      <c r="N4" s="50"/>
      <c r="O4" s="50"/>
      <c r="P4" s="50"/>
    </row>
    <row r="5" spans="1:16" ht="12" customHeight="1" x14ac:dyDescent="0.2">
      <c r="A5" s="353" t="s">
        <v>428</v>
      </c>
      <c r="B5" s="354">
        <v>90</v>
      </c>
      <c r="C5" s="355">
        <f>SUM($C$3-$B$5)</f>
        <v>45524</v>
      </c>
      <c r="E5" s="1" t="s">
        <v>320</v>
      </c>
      <c r="F5" s="82"/>
      <c r="G5" s="1" t="s">
        <v>96</v>
      </c>
      <c r="I5" s="4" t="s">
        <v>356</v>
      </c>
      <c r="J5" s="4"/>
      <c r="K5" s="4" t="s">
        <v>143</v>
      </c>
      <c r="L5" s="50"/>
      <c r="M5" s="1" t="s">
        <v>316</v>
      </c>
      <c r="N5" s="50"/>
      <c r="O5" s="50"/>
      <c r="P5" s="50"/>
    </row>
    <row r="6" spans="1:16" ht="12" customHeight="1" x14ac:dyDescent="0.2">
      <c r="A6" s="353" t="s">
        <v>429</v>
      </c>
      <c r="B6" s="354">
        <v>45</v>
      </c>
      <c r="C6" s="355">
        <f>SUM($C$3-$B$6)</f>
        <v>45569</v>
      </c>
      <c r="E6" s="47" t="str">
        <f>IF($A$1="Português",E7,(IF($A$1="English",E8,(IF($A$1="Español",E9,(IF($A$1="Français",E10,)))))))</f>
        <v>Armário com portas e fechadura</v>
      </c>
      <c r="G6" s="47" t="str">
        <f>IF($A$1="Português",G7,(IF($A$1="English",G8,(IF($A$1="Español",G9,(IF($A$1="Français",G10,)))))))</f>
        <v xml:space="preserve">Mesa redonda </v>
      </c>
      <c r="H6" s="48"/>
      <c r="I6" s="47" t="str">
        <f>IF($A$1="Português",I7,(IF($A$1="English",I8,(IF($A$1="Español",I9,(IF($A$1="Français",I10,)))))))</f>
        <v>Cadeira  preta rebatível estofada</v>
      </c>
      <c r="J6" s="48"/>
      <c r="K6" s="47" t="str">
        <f>IF($A$1="Português",K7,(IF($A$1="English",K8,(IF($A$1="Español",K9,(IF($A$1="Français",K10,)))))))</f>
        <v>Puff Napa redondo preto</v>
      </c>
      <c r="L6" s="50"/>
      <c r="M6" s="47" t="str">
        <f>IF($A$1="Português",M7,(IF($A$1="English",M8,(IF($A$1="Español",M9,(IF($A$1="Français",M10,)))))))</f>
        <v>Balcão "semi-circular" branco com prateleira, sem portas</v>
      </c>
      <c r="N6" s="50"/>
      <c r="O6" s="50"/>
      <c r="P6" s="50"/>
    </row>
    <row r="7" spans="1:16" ht="12" customHeight="1" x14ac:dyDescent="0.2">
      <c r="A7" s="353" t="s">
        <v>430</v>
      </c>
      <c r="B7" s="356">
        <v>31</v>
      </c>
      <c r="C7" s="357">
        <f>SUM($C$3-$B$7)</f>
        <v>45583</v>
      </c>
      <c r="E7" s="1" t="s">
        <v>84</v>
      </c>
      <c r="G7" s="1" t="s">
        <v>97</v>
      </c>
      <c r="H7" s="3"/>
      <c r="I7" s="4" t="s">
        <v>349</v>
      </c>
      <c r="J7" s="4"/>
      <c r="K7" s="4" t="s">
        <v>145</v>
      </c>
      <c r="M7" s="1" t="s">
        <v>404</v>
      </c>
    </row>
    <row r="8" spans="1:16" ht="12" customHeight="1" x14ac:dyDescent="0.2">
      <c r="A8" s="353" t="s">
        <v>431</v>
      </c>
      <c r="B8" s="356">
        <v>17</v>
      </c>
      <c r="C8" s="357">
        <f>SUM($C$3-$B$8)</f>
        <v>45597</v>
      </c>
      <c r="E8" s="1" t="s">
        <v>86</v>
      </c>
      <c r="G8" s="1" t="s">
        <v>98</v>
      </c>
      <c r="H8" s="3"/>
      <c r="I8" s="4" t="s">
        <v>51</v>
      </c>
      <c r="J8" s="4"/>
      <c r="K8" s="4" t="s">
        <v>144</v>
      </c>
      <c r="L8" s="50"/>
      <c r="M8" s="1" t="s">
        <v>405</v>
      </c>
      <c r="N8" s="50"/>
      <c r="O8" s="50"/>
      <c r="P8" s="50"/>
    </row>
    <row r="9" spans="1:16" ht="12" customHeight="1" x14ac:dyDescent="0.2">
      <c r="A9" s="353" t="s">
        <v>302</v>
      </c>
      <c r="B9" s="358"/>
      <c r="C9" s="359">
        <v>45617</v>
      </c>
      <c r="E9" s="1" t="s">
        <v>85</v>
      </c>
      <c r="G9" s="1" t="s">
        <v>99</v>
      </c>
      <c r="H9" s="3"/>
      <c r="I9" s="4" t="s">
        <v>52</v>
      </c>
      <c r="J9" s="4"/>
      <c r="K9" s="4" t="s">
        <v>146</v>
      </c>
      <c r="M9" s="1" t="s">
        <v>406</v>
      </c>
    </row>
    <row r="10" spans="1:16" ht="12" customHeight="1" x14ac:dyDescent="0.2">
      <c r="A10" s="353" t="s">
        <v>432</v>
      </c>
      <c r="B10" s="354">
        <v>30</v>
      </c>
      <c r="C10" s="357">
        <f>SUM($C$9-$B$10)</f>
        <v>45587</v>
      </c>
      <c r="E10" s="1" t="s">
        <v>87</v>
      </c>
      <c r="G10" s="1" t="s">
        <v>100</v>
      </c>
      <c r="H10" s="3"/>
      <c r="I10" s="4" t="s">
        <v>65</v>
      </c>
      <c r="J10" s="4"/>
      <c r="K10" s="4" t="s">
        <v>147</v>
      </c>
      <c r="M10" s="1" t="s">
        <v>407</v>
      </c>
    </row>
    <row r="11" spans="1:16" ht="12" customHeight="1" x14ac:dyDescent="0.2">
      <c r="A11" s="353" t="s">
        <v>303</v>
      </c>
      <c r="B11" s="354">
        <v>1.5</v>
      </c>
      <c r="C11" s="357">
        <f>SUM($C$9-$B$11)</f>
        <v>45615.5</v>
      </c>
      <c r="E11" s="47" t="str">
        <f>IF($A$1="Português",E12,(IF($A$1="English",E13,(IF($A$1="Español",E14,(IF($A$1="Français",E15,)))))))</f>
        <v>Balcão / Armário / Vitrine</v>
      </c>
      <c r="G11" s="47" t="str">
        <f>IF($A$1="Português",G12,(IF($A$1="English",G13,(IF($A$1="Español",G14,(IF($A$1="Français",G15,)))))))</f>
        <v>Mesa redonda com pés em cruz</v>
      </c>
      <c r="H11" s="48"/>
      <c r="I11" s="47" t="str">
        <f>IF($A$1="Português",I12,(IF($A$1="English",I13,(IF($A$1="Español",I14,(IF($A$1="Français",I15,)))))))</f>
        <v>Cadeira em PVC branca e pés cinza</v>
      </c>
      <c r="J11" s="48"/>
      <c r="K11" s="47" t="str">
        <f>IF($A$1="Português",K12,(IF($A$1="English",K13,(IF($A$1="Español",K14,(IF($A$1="Français",K15,)))))))</f>
        <v>Estante 4 prateleiras</v>
      </c>
      <c r="L11" s="3"/>
      <c r="M11" s="47" t="str">
        <f>IF($A$1="Português",M12,(IF($A$1="English",M13,(IF($A$1="Español",M14,(IF($A$1="Français",M15,)))))))</f>
        <v>Vitrina preta com armário, 3 prateleiras e iluminação</v>
      </c>
      <c r="N11" s="3"/>
      <c r="O11" s="3"/>
      <c r="P11" s="3"/>
    </row>
    <row r="12" spans="1:16" ht="12" customHeight="1" x14ac:dyDescent="0.2">
      <c r="A12" s="353" t="s">
        <v>433</v>
      </c>
      <c r="B12" s="360">
        <f>C12-C9+1</f>
        <v>3</v>
      </c>
      <c r="C12" s="359">
        <v>45619</v>
      </c>
      <c r="E12" s="1" t="s">
        <v>88</v>
      </c>
      <c r="G12" s="1" t="s">
        <v>101</v>
      </c>
      <c r="H12" s="3"/>
      <c r="I12" s="4" t="s">
        <v>43</v>
      </c>
      <c r="J12" s="4"/>
      <c r="K12" s="3" t="s">
        <v>148</v>
      </c>
      <c r="L12" s="4"/>
      <c r="M12" s="1" t="s">
        <v>92</v>
      </c>
      <c r="N12" s="4"/>
      <c r="O12" s="4"/>
      <c r="P12" s="4"/>
    </row>
    <row r="13" spans="1:16" ht="12" customHeight="1" x14ac:dyDescent="0.2">
      <c r="A13" s="361" t="s">
        <v>434</v>
      </c>
      <c r="B13" s="362">
        <v>1</v>
      </c>
      <c r="C13" s="363">
        <f>$C$12+$B$13</f>
        <v>45620</v>
      </c>
      <c r="E13" s="1" t="s">
        <v>157</v>
      </c>
      <c r="G13" s="1" t="s">
        <v>176</v>
      </c>
      <c r="H13" s="3"/>
      <c r="I13" s="4" t="s">
        <v>42</v>
      </c>
      <c r="J13" s="4"/>
      <c r="K13" s="3" t="s">
        <v>149</v>
      </c>
      <c r="L13" s="4"/>
      <c r="M13" s="1" t="s">
        <v>169</v>
      </c>
      <c r="N13" s="4"/>
      <c r="O13" s="4"/>
      <c r="P13" s="4"/>
    </row>
    <row r="14" spans="1:16" ht="12" customHeight="1" x14ac:dyDescent="0.2">
      <c r="A14" s="361" t="s">
        <v>327</v>
      </c>
      <c r="B14" s="364"/>
      <c r="C14" s="350">
        <v>45621</v>
      </c>
      <c r="E14" s="1" t="s">
        <v>158</v>
      </c>
      <c r="G14" s="1" t="s">
        <v>175</v>
      </c>
      <c r="H14" s="4"/>
      <c r="I14" s="4" t="s">
        <v>44</v>
      </c>
      <c r="J14" s="4"/>
      <c r="K14" s="4" t="s">
        <v>151</v>
      </c>
      <c r="M14" s="1" t="s">
        <v>173</v>
      </c>
      <c r="N14" s="4"/>
      <c r="O14" s="4"/>
      <c r="P14" s="4"/>
    </row>
    <row r="15" spans="1:16" ht="12" customHeight="1" thickBot="1" x14ac:dyDescent="0.25">
      <c r="A15" s="365" t="s">
        <v>435</v>
      </c>
      <c r="B15" s="366"/>
      <c r="C15" s="367"/>
      <c r="E15" s="1" t="s">
        <v>159</v>
      </c>
      <c r="G15" s="1" t="s">
        <v>174</v>
      </c>
      <c r="H15" s="4"/>
      <c r="I15" s="4" t="s">
        <v>66</v>
      </c>
      <c r="J15" s="4"/>
      <c r="K15" s="4" t="s">
        <v>150</v>
      </c>
      <c r="M15" s="1" t="s">
        <v>207</v>
      </c>
      <c r="N15" s="3"/>
      <c r="O15" s="3"/>
      <c r="P15" s="3"/>
    </row>
    <row r="16" spans="1:16" ht="12" customHeight="1" thickTop="1" x14ac:dyDescent="0.2">
      <c r="E16" s="47" t="str">
        <f>IF($A$1="Português",E17,(IF($A$1="English",E18,(IF($A$1="Español",E19,(IF($A$1="Français",E20,)))))))</f>
        <v>Balcão vitrina com 2 prateleiras</v>
      </c>
      <c r="G16" s="47" t="str">
        <f>IF($A$1="Português",G17,(IF($A$1="English",G18,(IF($A$1="Español",G19,(IF($A$1="Français",G20,)))))))</f>
        <v>Mesa quadrada com pés em cruz</v>
      </c>
      <c r="H16" s="48"/>
      <c r="I16" s="47" t="str">
        <f>IF($A$1="Português",I17,(IF($A$1="English",I18,(IF($A$1="Español",I19,(IF($A$1="Français",I20,)))))))</f>
        <v>Cadeira PVC</v>
      </c>
      <c r="J16" s="48"/>
      <c r="K16" s="47" t="str">
        <f>IF($A$1="Português",K17,(IF($A$1="English",K18,(IF($A$1="Español",K19,(IF($A$1="Français",K20,)))))))</f>
        <v>Porta folhetos 5 bolsas A4</v>
      </c>
      <c r="M16" s="47" t="str">
        <f>IF($A$1="Português",M17,(IF($A$1="English",M18,(IF($A$1="Español",M19,(IF($A$1="Français",M20,)))))))</f>
        <v>Restante pagamento até:</v>
      </c>
      <c r="N16" s="4"/>
      <c r="O16" s="4"/>
      <c r="P16" s="4"/>
    </row>
    <row r="17" spans="1:17" ht="12" customHeight="1" x14ac:dyDescent="0.2">
      <c r="A17" s="47" t="str">
        <f>IF($A$1="Português",A18,(IF($A$1="English",A19,(IF($A$1="Español",A20,(IF($A$1="Français",A21,)))))))</f>
        <v>21 a 23 de Novembro 2024</v>
      </c>
      <c r="E17" s="1" t="s">
        <v>170</v>
      </c>
      <c r="G17" s="1" t="s">
        <v>104</v>
      </c>
      <c r="H17" s="52"/>
      <c r="I17" s="3" t="s">
        <v>40</v>
      </c>
      <c r="J17" s="3"/>
      <c r="K17" s="1" t="s">
        <v>53</v>
      </c>
      <c r="M17" s="4" t="s">
        <v>223</v>
      </c>
      <c r="N17" s="3"/>
      <c r="O17" s="3"/>
      <c r="P17" s="3"/>
      <c r="Q17" s="3"/>
    </row>
    <row r="18" spans="1:17" ht="12" customHeight="1" x14ac:dyDescent="0.2">
      <c r="A18" s="368" t="s">
        <v>437</v>
      </c>
      <c r="E18" s="1" t="s">
        <v>171</v>
      </c>
      <c r="G18" s="1" t="s">
        <v>177</v>
      </c>
      <c r="H18" s="52"/>
      <c r="I18" s="3" t="s">
        <v>38</v>
      </c>
      <c r="J18" s="3"/>
      <c r="K18" s="1" t="s">
        <v>54</v>
      </c>
      <c r="M18" s="4" t="s">
        <v>224</v>
      </c>
      <c r="N18" s="3"/>
      <c r="O18" s="3"/>
      <c r="P18" s="3"/>
      <c r="Q18" s="3"/>
    </row>
    <row r="19" spans="1:17" ht="12" customHeight="1" x14ac:dyDescent="0.2">
      <c r="A19" s="369" t="s">
        <v>438</v>
      </c>
      <c r="E19" s="1" t="s">
        <v>230</v>
      </c>
      <c r="G19" s="1" t="s">
        <v>178</v>
      </c>
      <c r="H19" s="52"/>
      <c r="I19" s="3" t="s">
        <v>39</v>
      </c>
      <c r="J19" s="3"/>
      <c r="K19" s="1" t="s">
        <v>55</v>
      </c>
      <c r="M19" s="4" t="s">
        <v>296</v>
      </c>
      <c r="N19" s="32"/>
      <c r="O19" s="32"/>
      <c r="P19" s="32"/>
      <c r="Q19" s="32"/>
    </row>
    <row r="20" spans="1:17" ht="12" customHeight="1" x14ac:dyDescent="0.2">
      <c r="A20" s="369" t="s">
        <v>439</v>
      </c>
      <c r="C20" s="47" t="str">
        <f>IF($A$1="Português",C21,(IF($A$1="English",C22,(IF($A$1="Español",C23,(IF($A$1="Français",C24,)))))))</f>
        <v>Prazo de Inscrição:</v>
      </c>
      <c r="E20" s="1" t="s">
        <v>172</v>
      </c>
      <c r="G20" s="1" t="s">
        <v>179</v>
      </c>
      <c r="H20" s="52"/>
      <c r="I20" s="3" t="s">
        <v>61</v>
      </c>
      <c r="J20" s="3"/>
      <c r="K20" s="1" t="s">
        <v>152</v>
      </c>
      <c r="M20" s="1" t="s">
        <v>225</v>
      </c>
      <c r="N20" s="4"/>
      <c r="O20" s="4"/>
      <c r="P20" s="4"/>
      <c r="Q20" s="4"/>
    </row>
    <row r="21" spans="1:17" ht="12" customHeight="1" x14ac:dyDescent="0.2">
      <c r="A21" s="370" t="s">
        <v>440</v>
      </c>
      <c r="C21" s="81" t="s">
        <v>80</v>
      </c>
      <c r="E21" s="47" t="str">
        <f>IF($A$1="Português",E22,(IF($A$1="English",E23,(IF($A$1="Español",E24,(IF($A$1="Français",E25,)))))))</f>
        <v>Vitrina com 3 prateleiras</v>
      </c>
      <c r="G21" s="47" t="str">
        <f>IF($A$1="Português",G22,(IF($A$1="English",G23,(IF($A$1="Español",G24,(IF($A$1="Français",G25,)))))))</f>
        <v xml:space="preserve">Mesa alta </v>
      </c>
      <c r="H21" s="48"/>
      <c r="I21" s="47" t="str">
        <f>IF($A$1="Português",I22,(IF($A$1="English",I23,(IF($A$1="Español",I24,(IF($A$1="Français",I25,)))))))</f>
        <v>Cadeira branca em PVC redonda</v>
      </c>
      <c r="J21" s="48"/>
      <c r="K21" s="47" t="str">
        <f>IF($A$1="Português",K22,(IF($A$1="English",K23,(IF($A$1="Español",K24,(IF($A$1="Français",K25,)))))))</f>
        <v>Bengaleiro</v>
      </c>
      <c r="M21" s="47" t="str">
        <f>IF($A$1="Português",M22,(IF($A$1="English",M23,(IF($A$1="Español",M24,(IF($A$1="Français",M25,)))))))</f>
        <v>Pagamento Inicial até:</v>
      </c>
      <c r="N21" s="4"/>
      <c r="O21" s="4"/>
      <c r="P21" s="4"/>
      <c r="Q21" s="4"/>
    </row>
    <row r="22" spans="1:17" ht="12" customHeight="1" x14ac:dyDescent="0.2">
      <c r="A22" s="47" t="str">
        <f>IF($A$1="Português",A23,(IF($A$1="English",A24,(IF($A$1="Español",A25,(IF($A$1="Français",A26,)))))))</f>
        <v>unid.</v>
      </c>
      <c r="C22" s="83" t="s">
        <v>81</v>
      </c>
      <c r="E22" s="1" t="s">
        <v>89</v>
      </c>
      <c r="G22" s="52" t="s">
        <v>105</v>
      </c>
      <c r="H22" s="52"/>
      <c r="I22" s="3" t="s">
        <v>348</v>
      </c>
      <c r="J22" s="3"/>
      <c r="K22" s="4" t="s">
        <v>1</v>
      </c>
      <c r="M22" s="1" t="s">
        <v>284</v>
      </c>
      <c r="N22" s="4"/>
      <c r="O22" s="4"/>
      <c r="P22" s="4"/>
      <c r="Q22" s="4"/>
    </row>
    <row r="23" spans="1:17" ht="12" customHeight="1" x14ac:dyDescent="0.2">
      <c r="A23" s="49" t="s">
        <v>72</v>
      </c>
      <c r="C23" s="83" t="s">
        <v>82</v>
      </c>
      <c r="E23" s="1" t="s">
        <v>161</v>
      </c>
      <c r="G23" s="3" t="s">
        <v>106</v>
      </c>
      <c r="H23" s="52"/>
      <c r="I23" s="3" t="s">
        <v>352</v>
      </c>
      <c r="J23" s="3"/>
      <c r="K23" s="4" t="s">
        <v>29</v>
      </c>
      <c r="M23" s="1" t="s">
        <v>285</v>
      </c>
      <c r="N23" s="52"/>
      <c r="O23" s="52"/>
      <c r="P23" s="52"/>
      <c r="Q23" s="52"/>
    </row>
    <row r="24" spans="1:17" ht="12" customHeight="1" x14ac:dyDescent="0.2">
      <c r="A24" s="1" t="s">
        <v>73</v>
      </c>
      <c r="C24" s="83" t="s">
        <v>83</v>
      </c>
      <c r="E24" s="1" t="s">
        <v>162</v>
      </c>
      <c r="G24" s="1" t="s">
        <v>105</v>
      </c>
      <c r="H24" s="52"/>
      <c r="I24" s="3" t="s">
        <v>350</v>
      </c>
      <c r="J24" s="3"/>
      <c r="K24" s="4" t="s">
        <v>30</v>
      </c>
      <c r="M24" s="1" t="s">
        <v>297</v>
      </c>
      <c r="N24" s="4"/>
      <c r="O24" s="4"/>
      <c r="P24" s="4"/>
      <c r="Q24" s="4"/>
    </row>
    <row r="25" spans="1:17" ht="12" customHeight="1" x14ac:dyDescent="0.2">
      <c r="A25" s="49" t="s">
        <v>72</v>
      </c>
      <c r="C25" s="47" t="str">
        <f>IF($A$1="Português",C26,(IF($A$1="English",C27,(IF($A$1="Español",C28,(IF($A$1="Français",C29,)))))))</f>
        <v>MOBILIÁRIO</v>
      </c>
      <c r="E25" s="1" t="s">
        <v>160</v>
      </c>
      <c r="G25" s="1" t="s">
        <v>107</v>
      </c>
      <c r="H25" s="52"/>
      <c r="I25" s="3" t="s">
        <v>351</v>
      </c>
      <c r="J25" s="3"/>
      <c r="K25" s="4" t="s">
        <v>70</v>
      </c>
      <c r="M25" s="1" t="s">
        <v>286</v>
      </c>
    </row>
    <row r="26" spans="1:17" ht="12" customHeight="1" x14ac:dyDescent="0.2">
      <c r="A26" s="1" t="s">
        <v>73</v>
      </c>
      <c r="C26" s="49" t="s">
        <v>11</v>
      </c>
      <c r="E26" s="47" t="str">
        <f>IF($A$1="Português",E27,(IF($A$1="English",E28,(IF($A$1="Español",E29,(IF($A$1="Français",E30,)))))))</f>
        <v>Balcão vitrina 4 cubos</v>
      </c>
      <c r="G26" s="47" t="str">
        <f>IF($A$1="Português",G27,(IF($A$1="English",G28,(IF($A$1="Español",G29,(IF($A$1="Français",G30,)))))))</f>
        <v xml:space="preserve">Mesa alta tampo em vidro </v>
      </c>
      <c r="H26" s="48"/>
      <c r="I26" s="47" t="str">
        <f>IF($A$1="Português",I27,(IF($A$1="English",I28,(IF($A$1="Español",I29,(IF($A$1="Français",I30,)))))))</f>
        <v>Cadeira preta de braços estofada</v>
      </c>
      <c r="J26" s="48"/>
      <c r="K26" s="47" t="str">
        <f>IF($A$1="Português",K27,(IF($A$1="English",K28,(IF($A$1="Español",K29,(IF($A$1="Français",K30,)))))))</f>
        <v>Cabides</v>
      </c>
      <c r="L26" s="52"/>
      <c r="M26" s="112" t="str">
        <f>IF($A$1="Português",M27,(IF($A$1="English",M28,(IF($A$1="Español",M29,(IF($A$1="Français",M30,)))))))</f>
        <v>(com a entrega da Requisição)</v>
      </c>
      <c r="N26" s="52"/>
      <c r="O26" s="52"/>
      <c r="P26" s="52"/>
      <c r="Q26" s="52"/>
    </row>
    <row r="27" spans="1:17" ht="12" customHeight="1" x14ac:dyDescent="0.2">
      <c r="A27" s="47" t="str">
        <f>IF($A$1="Português",A28,(IF($A$1="English",A29,(IF($A$1="Español",A30,(IF($A$1="Français",A31,)))))))</f>
        <v>Preto</v>
      </c>
      <c r="C27" s="1" t="s">
        <v>19</v>
      </c>
      <c r="E27" s="1" t="s">
        <v>90</v>
      </c>
      <c r="G27" s="52" t="s">
        <v>108</v>
      </c>
      <c r="H27" s="3"/>
      <c r="I27" s="4" t="s">
        <v>357</v>
      </c>
      <c r="J27" s="32"/>
      <c r="K27" s="3" t="s">
        <v>153</v>
      </c>
      <c r="L27" s="3"/>
      <c r="M27" s="1" t="s">
        <v>287</v>
      </c>
      <c r="N27" s="3"/>
      <c r="O27" s="3"/>
      <c r="P27" s="3"/>
      <c r="Q27" s="3"/>
    </row>
    <row r="28" spans="1:17" ht="12" customHeight="1" x14ac:dyDescent="0.2">
      <c r="A28" s="1" t="s">
        <v>3</v>
      </c>
      <c r="C28" s="1" t="s">
        <v>20</v>
      </c>
      <c r="E28" s="1" t="s">
        <v>164</v>
      </c>
      <c r="G28" s="52" t="s">
        <v>109</v>
      </c>
      <c r="H28" s="3"/>
      <c r="I28" s="4" t="s">
        <v>358</v>
      </c>
      <c r="J28" s="32"/>
      <c r="K28" s="3" t="s">
        <v>154</v>
      </c>
      <c r="L28" s="4"/>
      <c r="M28" s="1" t="s">
        <v>288</v>
      </c>
      <c r="N28" s="4"/>
      <c r="O28" s="4"/>
      <c r="P28" s="4"/>
      <c r="Q28" s="4"/>
    </row>
    <row r="29" spans="1:17" ht="12" customHeight="1" x14ac:dyDescent="0.2">
      <c r="A29" s="1" t="s">
        <v>31</v>
      </c>
      <c r="C29" s="1" t="s">
        <v>60</v>
      </c>
      <c r="E29" s="1" t="s">
        <v>165</v>
      </c>
      <c r="G29" s="1" t="s">
        <v>110</v>
      </c>
      <c r="H29" s="4"/>
      <c r="I29" s="4" t="s">
        <v>359</v>
      </c>
      <c r="J29" s="32"/>
      <c r="K29" s="4" t="s">
        <v>155</v>
      </c>
      <c r="L29" s="3"/>
      <c r="M29" s="1" t="s">
        <v>289</v>
      </c>
      <c r="N29" s="3"/>
      <c r="O29" s="3"/>
      <c r="P29" s="3"/>
      <c r="Q29" s="3"/>
    </row>
    <row r="30" spans="1:17" ht="12" customHeight="1" x14ac:dyDescent="0.2">
      <c r="A30" s="1" t="s">
        <v>32</v>
      </c>
      <c r="C30" s="47" t="str">
        <f>IF($A$1="Português",C31,(IF($A$1="English",C32,(IF($A$1="Español",C33,(IF($A$1="Français",C34,)))))))</f>
        <v>Campos Obrigatórios</v>
      </c>
      <c r="E30" s="1" t="s">
        <v>163</v>
      </c>
      <c r="G30" s="1" t="s">
        <v>111</v>
      </c>
      <c r="H30" s="4"/>
      <c r="I30" s="4" t="s">
        <v>360</v>
      </c>
      <c r="J30" s="32"/>
      <c r="K30" s="4" t="s">
        <v>156</v>
      </c>
      <c r="L30" s="52"/>
      <c r="M30" s="1" t="s">
        <v>290</v>
      </c>
      <c r="N30" s="52"/>
      <c r="O30" s="52"/>
      <c r="P30" s="52"/>
      <c r="Q30" s="52"/>
    </row>
    <row r="31" spans="1:17" ht="12" customHeight="1" x14ac:dyDescent="0.2">
      <c r="A31" s="1" t="s">
        <v>62</v>
      </c>
      <c r="C31" s="82" t="s">
        <v>15</v>
      </c>
      <c r="E31" s="47" t="str">
        <f>IF($A$1="Português",E32,(IF($A$1="English",E33,(IF($A$1="Español",E34,(IF($A$1="Français",E35,)))))))</f>
        <v>Balcão vitrina 6 cubos</v>
      </c>
      <c r="G31" s="47" t="str">
        <f>IF($A$1="Português",G32,(IF($A$1="English",G33,(IF($A$1="Español",G34,(IF($A$1="Français",G35,)))))))</f>
        <v>Mesa rectangular branca</v>
      </c>
      <c r="H31" s="48"/>
      <c r="I31" s="47" t="str">
        <f>IF($A$1="Português",I32,(IF($A$1="English",I33,(IF($A$1="Español",I34,(IF($A$1="Français",I35,)))))))</f>
        <v>Cadeira cinza estofada</v>
      </c>
      <c r="J31" s="48"/>
      <c r="K31" s="47" t="str">
        <f>IF($A$1="Português",K32,(IF($A$1="English",K33,(IF($A$1="Español",K34,(IF($A$1="Français",K35,)))))))</f>
        <v>Frigorífico 140 Lt</v>
      </c>
      <c r="L31" s="3"/>
      <c r="M31" s="47" t="str">
        <f>IF($A$1="Português",M32,(IF($A$1="English",M33,(IF($A$1="Español",M34,(IF($A$1="Français",M35,)))))))</f>
        <v>taxa de IVA (ler Normas)</v>
      </c>
      <c r="N31" s="3"/>
      <c r="O31" s="3"/>
      <c r="P31" s="3"/>
      <c r="Q31" s="3"/>
    </row>
    <row r="32" spans="1:17" ht="12" customHeight="1" x14ac:dyDescent="0.2">
      <c r="A32" s="47" t="str">
        <f>IF($A$1="Português",A33,(IF($A$1="English",A34,(IF($A$1="Español",A35,(IF($A$1="Français",A36,)))))))</f>
        <v>Branco</v>
      </c>
      <c r="C32" s="82" t="s">
        <v>16</v>
      </c>
      <c r="E32" s="1" t="s">
        <v>91</v>
      </c>
      <c r="G32" s="1" t="s">
        <v>112</v>
      </c>
      <c r="I32" s="4" t="s">
        <v>387</v>
      </c>
      <c r="J32" s="4"/>
      <c r="K32" s="1" t="s">
        <v>76</v>
      </c>
      <c r="L32" s="52"/>
      <c r="M32" s="82" t="s">
        <v>298</v>
      </c>
      <c r="N32" s="52"/>
      <c r="O32" s="52"/>
      <c r="P32" s="52"/>
      <c r="Q32" s="52"/>
    </row>
    <row r="33" spans="1:17" ht="12" customHeight="1" x14ac:dyDescent="0.2">
      <c r="A33" s="1" t="s">
        <v>4</v>
      </c>
      <c r="C33" s="82" t="s">
        <v>17</v>
      </c>
      <c r="E33" s="1" t="s">
        <v>166</v>
      </c>
      <c r="G33" s="1" t="s">
        <v>113</v>
      </c>
      <c r="I33" s="4" t="s">
        <v>388</v>
      </c>
      <c r="J33" s="4"/>
      <c r="K33" s="1" t="s">
        <v>77</v>
      </c>
      <c r="M33" s="82" t="s">
        <v>299</v>
      </c>
    </row>
    <row r="34" spans="1:17" ht="12" customHeight="1" x14ac:dyDescent="0.2">
      <c r="A34" s="1" t="s">
        <v>33</v>
      </c>
      <c r="C34" s="4" t="s">
        <v>218</v>
      </c>
      <c r="E34" s="1" t="s">
        <v>167</v>
      </c>
      <c r="G34" s="1" t="s">
        <v>114</v>
      </c>
      <c r="I34" s="4" t="s">
        <v>389</v>
      </c>
      <c r="J34" s="4"/>
      <c r="K34" s="1" t="s">
        <v>78</v>
      </c>
      <c r="L34" s="52"/>
      <c r="M34" s="82" t="s">
        <v>300</v>
      </c>
      <c r="N34" s="52"/>
      <c r="O34" s="52"/>
      <c r="P34" s="52"/>
      <c r="Q34" s="52"/>
    </row>
    <row r="35" spans="1:17" ht="12" customHeight="1" x14ac:dyDescent="0.2">
      <c r="A35" s="1" t="s">
        <v>34</v>
      </c>
      <c r="C35" s="47" t="str">
        <f>IF($A$1="Português",C36,(IF($A$1="English",C37,(IF($A$1="Español",C38,(IF($A$1="Français",C39,)))))))</f>
        <v>Nº Contribuinte:</v>
      </c>
      <c r="E35" s="1" t="s">
        <v>168</v>
      </c>
      <c r="G35" s="1" t="s">
        <v>115</v>
      </c>
      <c r="I35" s="4" t="s">
        <v>390</v>
      </c>
      <c r="J35" s="4"/>
      <c r="K35" s="1" t="s">
        <v>79</v>
      </c>
      <c r="L35" s="3"/>
      <c r="M35" s="83" t="s">
        <v>304</v>
      </c>
      <c r="N35" s="3"/>
      <c r="O35" s="3"/>
      <c r="P35" s="3"/>
      <c r="Q35" s="3"/>
    </row>
    <row r="36" spans="1:17" ht="12" customHeight="1" x14ac:dyDescent="0.2">
      <c r="A36" s="1" t="s">
        <v>63</v>
      </c>
      <c r="C36" s="49" t="s">
        <v>0</v>
      </c>
      <c r="E36" s="47" t="str">
        <f>IF($A$1="Português",E37,(IF($A$1="English",E38,(IF($A$1="Español",E39,(IF($A$1="Français",E40,)))))))</f>
        <v>Mesa rectangular Faia</v>
      </c>
      <c r="G36" s="47" t="str">
        <f>IF($A$1="Português",G37,(IF($A$1="English",G38,(IF($A$1="Español",G39,(IF($A$1="Français",G40,)))))))</f>
        <v>Mesa de apoio</v>
      </c>
      <c r="I36" s="47" t="str">
        <f>IF($A$1="Português",I37,(IF($A$1="English",I38,(IF($A$1="Español",I39,(IF($A$1="Français",I40,)))))))</f>
        <v>Cadeira / Sofá em napa branca - 1 pax</v>
      </c>
      <c r="J36" s="48"/>
      <c r="K36" s="47" t="str">
        <f>IF($A$1="Português",K37,(IF($A$1="English",K38,(IF($A$1="Español",K39,(IF($A$1="Français",K40,)))))))</f>
        <v>Caixote de lixo preto</v>
      </c>
      <c r="L36" s="3"/>
      <c r="M36" s="47" t="str">
        <f>IF($A$1="Português",M37,(IF($A$1="English",M38,(IF($A$1="Español",M39,(IF($A$1="Français",M40,)))))))</f>
        <v>Suporte de alumínio com caixa acrílica A3</v>
      </c>
      <c r="N36" s="3"/>
      <c r="O36" s="3"/>
      <c r="P36" s="3"/>
      <c r="Q36" s="3"/>
    </row>
    <row r="37" spans="1:17" ht="12" customHeight="1" x14ac:dyDescent="0.2">
      <c r="A37" s="47" t="str">
        <f>IF($A$1="Português",A38,(IF($A$1="English",A39,(IF($A$1="Español",A40,(IF($A$1="Français",A41,)))))))</f>
        <v>Vermelho</v>
      </c>
      <c r="C37" s="1" t="s">
        <v>75</v>
      </c>
      <c r="E37" s="1" t="s">
        <v>393</v>
      </c>
      <c r="G37" s="3" t="s">
        <v>116</v>
      </c>
      <c r="I37" s="4" t="s">
        <v>208</v>
      </c>
      <c r="J37" s="4"/>
      <c r="K37" s="4" t="s">
        <v>45</v>
      </c>
      <c r="L37" s="52"/>
      <c r="M37" s="3" t="s">
        <v>410</v>
      </c>
      <c r="N37" s="52"/>
      <c r="O37" s="52"/>
      <c r="P37" s="52"/>
      <c r="Q37" s="52"/>
    </row>
    <row r="38" spans="1:17" ht="12" customHeight="1" x14ac:dyDescent="0.2">
      <c r="A38" s="1" t="s">
        <v>6</v>
      </c>
      <c r="C38" s="1" t="s">
        <v>21</v>
      </c>
      <c r="E38" s="1" t="s">
        <v>394</v>
      </c>
      <c r="G38" s="3" t="s">
        <v>117</v>
      </c>
      <c r="H38" s="3"/>
      <c r="I38" s="4" t="s">
        <v>209</v>
      </c>
      <c r="J38" s="4"/>
      <c r="K38" s="4" t="s">
        <v>46</v>
      </c>
      <c r="L38" s="3"/>
      <c r="M38" s="4" t="s">
        <v>411</v>
      </c>
      <c r="N38" s="3"/>
      <c r="O38" s="3"/>
      <c r="P38" s="3"/>
      <c r="Q38" s="3"/>
    </row>
    <row r="39" spans="1:17" ht="12" customHeight="1" x14ac:dyDescent="0.2">
      <c r="A39" s="1" t="s">
        <v>35</v>
      </c>
      <c r="C39" s="1" t="s">
        <v>57</v>
      </c>
      <c r="E39" s="1" t="s">
        <v>395</v>
      </c>
      <c r="G39" s="4" t="s">
        <v>118</v>
      </c>
      <c r="H39" s="50"/>
      <c r="I39" s="4" t="s">
        <v>210</v>
      </c>
      <c r="J39" s="4"/>
      <c r="K39" s="4" t="s">
        <v>47</v>
      </c>
      <c r="L39" s="3"/>
      <c r="M39" s="3" t="s">
        <v>412</v>
      </c>
      <c r="N39" s="3"/>
      <c r="O39" s="3"/>
      <c r="P39" s="3"/>
      <c r="Q39" s="3"/>
    </row>
    <row r="40" spans="1:17" ht="12" customHeight="1" x14ac:dyDescent="0.2">
      <c r="A40" s="1" t="s">
        <v>36</v>
      </c>
      <c r="C40" s="47" t="str">
        <f>IF($A$1="Português",C41,(IF($A$1="English",C42,(IF($A$1="Español",C43,(IF($A$1="Français",C44,)))))))</f>
        <v>Valor</v>
      </c>
      <c r="E40" s="1" t="s">
        <v>396</v>
      </c>
      <c r="G40" s="4" t="s">
        <v>119</v>
      </c>
      <c r="H40" s="50"/>
      <c r="I40" s="4" t="s">
        <v>211</v>
      </c>
      <c r="J40" s="4"/>
      <c r="K40" s="1" t="s">
        <v>69</v>
      </c>
      <c r="L40" s="4"/>
      <c r="M40" s="1" t="s">
        <v>413</v>
      </c>
      <c r="N40" s="4"/>
      <c r="O40" s="4"/>
      <c r="P40" s="4"/>
      <c r="Q40" s="4"/>
    </row>
    <row r="41" spans="1:17" ht="12" customHeight="1" x14ac:dyDescent="0.2">
      <c r="A41" s="1" t="s">
        <v>64</v>
      </c>
      <c r="C41" s="43" t="s">
        <v>9</v>
      </c>
      <c r="E41" s="47" t="str">
        <f>IF($A$1="Português",E42,(IF($A$1="English",E43,(IF($A$1="Español",E44,(IF($A$1="Français",E45,)))))))</f>
        <v>Plinto com estrutura de madeira</v>
      </c>
      <c r="G41" s="47" t="str">
        <f>IF($A$1="Português",G42,(IF($A$1="English",G43,(IF($A$1="Español",G44,(IF($A$1="Français",G45,)))))))</f>
        <v>Mesa de apoio com tampo de vidro</v>
      </c>
      <c r="I41" s="47" t="str">
        <f>IF($A$1="Português",I42,(IF($A$1="English",I43,(IF($A$1="Español",I44,(IF($A$1="Français",I45,)))))))</f>
        <v>Sofá  - 1 pax</v>
      </c>
      <c r="J41" s="48"/>
      <c r="K41" s="47" t="str">
        <f>IF($A$1="Português",K42,(IF($A$1="English",K43,(IF($A$1="Español",K44,(IF($A$1="Français",K45,)))))))</f>
        <v>TOTAL DA REQUISIÇÃO</v>
      </c>
      <c r="M41" s="4"/>
    </row>
    <row r="42" spans="1:17" ht="12" customHeight="1" x14ac:dyDescent="0.2">
      <c r="A42" s="47" t="str">
        <f>IF($A$1="Português",A43,(IF($A$1="English",A44,(IF($A$1="Español",A45,(IF($A$1="Français",A46,)))))))</f>
        <v>Cinza</v>
      </c>
      <c r="C42" s="43" t="s">
        <v>22</v>
      </c>
      <c r="E42" s="1" t="s">
        <v>400</v>
      </c>
      <c r="G42" s="52" t="s">
        <v>120</v>
      </c>
      <c r="I42" s="4" t="s">
        <v>363</v>
      </c>
      <c r="J42" s="4"/>
      <c r="K42" s="4" t="s">
        <v>291</v>
      </c>
      <c r="L42" s="3"/>
      <c r="M42" s="4"/>
      <c r="N42" s="3"/>
      <c r="O42" s="3"/>
      <c r="P42" s="3"/>
      <c r="Q42" s="3"/>
    </row>
    <row r="43" spans="1:17" ht="12" customHeight="1" x14ac:dyDescent="0.2">
      <c r="A43" s="1" t="s">
        <v>48</v>
      </c>
      <c r="C43" s="43" t="s">
        <v>9</v>
      </c>
      <c r="E43" s="1" t="s">
        <v>399</v>
      </c>
      <c r="G43" s="52" t="s">
        <v>121</v>
      </c>
      <c r="I43" s="4" t="s">
        <v>364</v>
      </c>
      <c r="J43" s="4"/>
      <c r="K43" s="4" t="s">
        <v>293</v>
      </c>
      <c r="L43" s="4"/>
      <c r="M43" s="4"/>
      <c r="N43" s="4"/>
      <c r="O43" s="4"/>
      <c r="P43" s="4"/>
      <c r="Q43" s="4"/>
    </row>
    <row r="44" spans="1:17" ht="12" customHeight="1" x14ac:dyDescent="0.2">
      <c r="A44" s="1" t="s">
        <v>49</v>
      </c>
      <c r="C44" s="43" t="s">
        <v>58</v>
      </c>
      <c r="E44" s="1" t="s">
        <v>401</v>
      </c>
      <c r="G44" s="1" t="s">
        <v>68</v>
      </c>
      <c r="I44" s="4" t="s">
        <v>365</v>
      </c>
      <c r="J44" s="4"/>
      <c r="K44" s="4" t="s">
        <v>292</v>
      </c>
      <c r="L44" s="4"/>
      <c r="N44" s="4"/>
      <c r="O44" s="4"/>
      <c r="P44" s="4"/>
      <c r="Q44" s="4"/>
    </row>
    <row r="45" spans="1:17" ht="12" customHeight="1" x14ac:dyDescent="0.2">
      <c r="A45" s="1" t="s">
        <v>50</v>
      </c>
      <c r="C45" s="47" t="str">
        <f>IF($A$1="Português",C46,(IF($A$1="English",C47,(IF($A$1="Español",C48,(IF($A$1="Français",C49,)))))))</f>
        <v>Quant.</v>
      </c>
      <c r="E45" s="1" t="s">
        <v>399</v>
      </c>
      <c r="G45" s="1" t="s">
        <v>67</v>
      </c>
      <c r="I45" s="4" t="s">
        <v>364</v>
      </c>
      <c r="J45" s="4"/>
      <c r="K45" s="4" t="s">
        <v>295</v>
      </c>
    </row>
    <row r="46" spans="1:17" ht="12" customHeight="1" x14ac:dyDescent="0.2">
      <c r="A46" s="1" t="s">
        <v>50</v>
      </c>
      <c r="C46" s="43" t="s">
        <v>12</v>
      </c>
      <c r="G46" s="47" t="str">
        <f>IF($A$1="Português",G47,(IF($A$1="English",G48,(IF($A$1="Español",G49,(IF($A$1="Français",G50,)))))))</f>
        <v>Mesa de apoio em vidro</v>
      </c>
      <c r="H46" s="3"/>
      <c r="I46" s="47" t="str">
        <f>IF($A$1="Português",I47,(IF($A$1="English",I48,(IF($A$1="Español",I49,(IF($A$1="Français",I50,)))))))</f>
        <v>Sofá  - 2 pax</v>
      </c>
      <c r="J46" s="48"/>
      <c r="K46" s="47" t="str">
        <f>IF($A$1="Português",K47,(IF($A$1="English",K48,(IF($A$1="Español",K49,(IF($A$1="Français",K50,)))))))</f>
        <v>Nome da Empresa Expositora:</v>
      </c>
      <c r="L46" s="52"/>
      <c r="N46" s="52"/>
      <c r="O46" s="52"/>
    </row>
    <row r="47" spans="1:17" ht="12" customHeight="1" x14ac:dyDescent="0.2">
      <c r="A47" s="47" t="str">
        <f>IF($A$1="Português",A48,(IF($A$1="English",A49,(IF($A$1="Español",A50,(IF($A$1="Français",A51,)))))))</f>
        <v>Vidro</v>
      </c>
      <c r="C47" s="43" t="s">
        <v>23</v>
      </c>
      <c r="G47" s="3" t="s">
        <v>122</v>
      </c>
      <c r="H47" s="3"/>
      <c r="I47" s="4" t="s">
        <v>366</v>
      </c>
      <c r="J47" s="4"/>
      <c r="K47" s="85" t="s">
        <v>213</v>
      </c>
      <c r="L47" s="3"/>
      <c r="N47" s="3"/>
      <c r="O47" s="3"/>
    </row>
    <row r="48" spans="1:17" ht="12" customHeight="1" x14ac:dyDescent="0.2">
      <c r="A48" s="1" t="s">
        <v>102</v>
      </c>
      <c r="C48" s="43" t="s">
        <v>24</v>
      </c>
      <c r="G48" s="3" t="s">
        <v>125</v>
      </c>
      <c r="H48" s="3"/>
      <c r="I48" s="4" t="s">
        <v>367</v>
      </c>
      <c r="J48" s="4"/>
      <c r="K48" s="83" t="s">
        <v>214</v>
      </c>
      <c r="L48" s="3"/>
      <c r="N48" s="3"/>
      <c r="O48" s="3"/>
    </row>
    <row r="49" spans="1:15" ht="12" customHeight="1" x14ac:dyDescent="0.2">
      <c r="A49" s="1" t="s">
        <v>130</v>
      </c>
      <c r="C49" s="79" t="s">
        <v>59</v>
      </c>
      <c r="G49" s="4" t="s">
        <v>124</v>
      </c>
      <c r="I49" s="4" t="s">
        <v>368</v>
      </c>
      <c r="J49" s="4"/>
      <c r="K49" s="85" t="s">
        <v>215</v>
      </c>
      <c r="L49" s="52"/>
      <c r="N49" s="52"/>
      <c r="O49" s="52"/>
    </row>
    <row r="50" spans="1:15" ht="12" customHeight="1" x14ac:dyDescent="0.2">
      <c r="A50" s="1" t="s">
        <v>103</v>
      </c>
      <c r="C50" s="47" t="str">
        <f>IF($A$1="Português",C51,(IF($A$1="English",C52,(IF($A$1="Español",C53,(IF($A$1="Français",C54,)))))))</f>
        <v>Assinatura:</v>
      </c>
      <c r="G50" s="4" t="s">
        <v>123</v>
      </c>
      <c r="H50" s="3"/>
      <c r="I50" s="4" t="s">
        <v>367</v>
      </c>
      <c r="J50" s="4"/>
      <c r="K50" s="83" t="s">
        <v>216</v>
      </c>
      <c r="L50" s="3"/>
      <c r="N50" s="3"/>
      <c r="O50" s="3"/>
    </row>
    <row r="51" spans="1:15" ht="12" customHeight="1" x14ac:dyDescent="0.2">
      <c r="A51" s="1" t="s">
        <v>129</v>
      </c>
      <c r="C51" s="1" t="s">
        <v>2</v>
      </c>
      <c r="G51" s="47" t="str">
        <f>IF($A$1="Português",G52,(IF($A$1="English",G53,(IF($A$1="Español",G54,(IF($A$1="Français",G55,)))))))</f>
        <v>Banco alto Preto</v>
      </c>
      <c r="H51" s="3"/>
      <c r="I51" s="47" t="str">
        <f>IF($A$1="Português",I52,(IF($A$1="English",I53,(IF($A$1="Español",I54,(IF($A$1="Français",I55,)))))))</f>
        <v>Sofá Napa - 1 pax</v>
      </c>
      <c r="J51" s="48"/>
      <c r="K51" s="47" t="str">
        <f>IF($A$1="Português",K52,(IF($A$1="English",K53,(IF($A$1="Español",K54,(IF($A$1="Français",K55,)))))))</f>
        <v>Cadeira policarbonato</v>
      </c>
      <c r="L51" s="3"/>
      <c r="N51" s="3"/>
      <c r="O51" s="3"/>
    </row>
    <row r="52" spans="1:15" ht="12" customHeight="1" x14ac:dyDescent="0.2">
      <c r="A52" s="47" t="str">
        <f>IF($A$1="Português",A53,(IF($A$1="English",A54,(IF($A$1="Español",A55,(IF($A$1="Français",A56,)))))))</f>
        <v>Bege</v>
      </c>
      <c r="C52" s="1" t="s">
        <v>25</v>
      </c>
      <c r="G52" s="4" t="s">
        <v>219</v>
      </c>
      <c r="H52" s="3"/>
      <c r="I52" s="4" t="s">
        <v>134</v>
      </c>
      <c r="J52" s="4"/>
      <c r="K52" s="1" t="s">
        <v>382</v>
      </c>
      <c r="L52" s="4"/>
      <c r="N52" s="3"/>
    </row>
    <row r="53" spans="1:15" ht="12" customHeight="1" x14ac:dyDescent="0.2">
      <c r="A53" s="1" t="s">
        <v>126</v>
      </c>
      <c r="C53" s="1" t="s">
        <v>26</v>
      </c>
      <c r="G53" s="4" t="s">
        <v>220</v>
      </c>
      <c r="I53" s="4" t="s">
        <v>135</v>
      </c>
      <c r="J53" s="4"/>
      <c r="K53" s="1" t="s">
        <v>383</v>
      </c>
      <c r="L53" s="3"/>
      <c r="N53" s="3"/>
      <c r="O53" s="3"/>
    </row>
    <row r="54" spans="1:15" ht="12" customHeight="1" x14ac:dyDescent="0.2">
      <c r="A54" s="1" t="s">
        <v>127</v>
      </c>
      <c r="C54" s="1" t="s">
        <v>25</v>
      </c>
      <c r="G54" s="4" t="s">
        <v>301</v>
      </c>
      <c r="I54" s="4" t="s">
        <v>136</v>
      </c>
      <c r="J54" s="4"/>
      <c r="K54" s="1" t="s">
        <v>384</v>
      </c>
    </row>
    <row r="55" spans="1:15" ht="12" customHeight="1" x14ac:dyDescent="0.2">
      <c r="A55" s="1" t="s">
        <v>128</v>
      </c>
      <c r="C55" s="47" t="str">
        <f>IF($A$1="Português",C56,(IF($A$1="English",C57,(IF($A$1="Español",C58,(IF($A$1="Français",C59,)))))))</f>
        <v>Data:</v>
      </c>
      <c r="G55" s="1" t="s">
        <v>221</v>
      </c>
      <c r="I55" s="4" t="s">
        <v>135</v>
      </c>
      <c r="J55" s="4"/>
      <c r="K55" s="1" t="s">
        <v>385</v>
      </c>
      <c r="L55" s="4"/>
      <c r="N55" s="3"/>
    </row>
    <row r="56" spans="1:15" ht="12" customHeight="1" x14ac:dyDescent="0.2">
      <c r="A56" s="1" t="s">
        <v>127</v>
      </c>
      <c r="C56" s="43" t="s">
        <v>10</v>
      </c>
      <c r="G56" s="47" t="str">
        <f>IF($A$1="Português",G57,(IF($A$1="English",G58,(IF($A$1="Español",G59,(IF($A$1="Français",G60,)))))))</f>
        <v>Banco alto branco</v>
      </c>
      <c r="I56" s="47" t="str">
        <f>IF($A$1="Português",I57,(IF($A$1="English",I58,(IF($A$1="Español",I59,(IF($A$1="Français",I60,)))))))</f>
        <v>Sofá Napa - 2 pax</v>
      </c>
      <c r="J56" s="48"/>
      <c r="L56" s="4"/>
      <c r="N56" s="4"/>
    </row>
    <row r="57" spans="1:15" ht="12" customHeight="1" x14ac:dyDescent="0.2">
      <c r="A57" s="47" t="str">
        <f>IF($A$1="Português",A58,(IF($A$1="English",A59,(IF($A$1="Español",A60,(IF($A$1="Français",A61,)))))))</f>
        <v>Atenção!</v>
      </c>
      <c r="C57" s="43" t="s">
        <v>27</v>
      </c>
      <c r="G57" s="4" t="s">
        <v>377</v>
      </c>
      <c r="I57" s="4" t="s">
        <v>137</v>
      </c>
      <c r="J57" s="4"/>
      <c r="L57" s="4"/>
      <c r="N57" s="4"/>
    </row>
    <row r="58" spans="1:15" ht="12" customHeight="1" x14ac:dyDescent="0.2">
      <c r="A58" s="4" t="s">
        <v>332</v>
      </c>
      <c r="C58" s="43" t="s">
        <v>28</v>
      </c>
      <c r="G58" s="4" t="s">
        <v>380</v>
      </c>
      <c r="I58" s="4" t="s">
        <v>138</v>
      </c>
      <c r="J58" s="4"/>
    </row>
    <row r="59" spans="1:15" ht="12" customHeight="1" x14ac:dyDescent="0.2">
      <c r="A59" s="4" t="s">
        <v>333</v>
      </c>
      <c r="C59" s="43" t="s">
        <v>27</v>
      </c>
      <c r="G59" s="4" t="s">
        <v>378</v>
      </c>
      <c r="I59" s="4" t="s">
        <v>139</v>
      </c>
      <c r="J59" s="4"/>
    </row>
    <row r="60" spans="1:15" ht="12" customHeight="1" x14ac:dyDescent="0.2">
      <c r="A60" s="4" t="s">
        <v>334</v>
      </c>
      <c r="C60" s="47" t="str">
        <f>IF($A$1="Português",C61,(IF($A$1="English",C62,(IF($A$1="Español",C63,(IF($A$1="Français",C64,)))))))</f>
        <v>Enviar para:</v>
      </c>
      <c r="G60" s="1" t="s">
        <v>379</v>
      </c>
      <c r="I60" s="4" t="s">
        <v>138</v>
      </c>
      <c r="J60" s="4"/>
    </row>
    <row r="61" spans="1:15" ht="12" customHeight="1" x14ac:dyDescent="0.2">
      <c r="A61" s="4" t="s">
        <v>333</v>
      </c>
      <c r="C61" s="49" t="s">
        <v>335</v>
      </c>
    </row>
    <row r="62" spans="1:15" ht="12" customHeight="1" x14ac:dyDescent="0.2">
      <c r="A62" s="112" t="str">
        <f>IF($A$1="Português",A63,(IF($A$1="English",A64,(IF($A$1="Español",A65,(IF($A$1="Français",A66,)))))))</f>
        <v>Pais:</v>
      </c>
      <c r="C62" s="49" t="s">
        <v>336</v>
      </c>
    </row>
    <row r="63" spans="1:15" ht="12" customHeight="1" x14ac:dyDescent="0.2">
      <c r="A63" s="1" t="s">
        <v>263</v>
      </c>
      <c r="C63" s="49" t="s">
        <v>337</v>
      </c>
    </row>
    <row r="64" spans="1:15" ht="12" customHeight="1" x14ac:dyDescent="0.2">
      <c r="A64" s="1" t="s">
        <v>264</v>
      </c>
      <c r="C64" s="49" t="s">
        <v>338</v>
      </c>
    </row>
    <row r="65" spans="1:3" ht="12" customHeight="1" x14ac:dyDescent="0.2">
      <c r="A65" s="1" t="s">
        <v>263</v>
      </c>
      <c r="C65" s="47" t="str">
        <f>IF($A$1="Português",C66,(IF($A$1="English",C67,(IF($A$1="Español",C68,(IF($A$1="Français",C69,)))))))</f>
        <v>Azul</v>
      </c>
    </row>
    <row r="66" spans="1:3" ht="12" customHeight="1" x14ac:dyDescent="0.2">
      <c r="A66" s="1" t="s">
        <v>265</v>
      </c>
      <c r="C66" s="1" t="s">
        <v>131</v>
      </c>
    </row>
    <row r="67" spans="1:3" ht="12" customHeight="1" x14ac:dyDescent="0.2">
      <c r="C67" s="1" t="s">
        <v>132</v>
      </c>
    </row>
    <row r="68" spans="1:3" ht="12" customHeight="1" x14ac:dyDescent="0.2">
      <c r="C68" s="1" t="s">
        <v>131</v>
      </c>
    </row>
    <row r="69" spans="1:3" ht="12" customHeight="1" x14ac:dyDescent="0.2">
      <c r="C69" s="1" t="s">
        <v>133</v>
      </c>
    </row>
  </sheetData>
  <sheetProtection selectLockedCells="1"/>
  <pageMargins left="0" right="0" top="0" bottom="0"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46AE-422C-439D-B195-8963A9D6D21D}">
  <dimension ref="A1:A37"/>
  <sheetViews>
    <sheetView showGridLines="0" zoomScaleNormal="100" workbookViewId="0">
      <selection activeCell="A19" sqref="A19:A21"/>
    </sheetView>
  </sheetViews>
  <sheetFormatPr defaultColWidth="9" defaultRowHeight="11.25" x14ac:dyDescent="0.2"/>
  <cols>
    <col min="1" max="1" width="116.375" style="77" bestFit="1" customWidth="1"/>
    <col min="2" max="16384" width="9" style="77"/>
  </cols>
  <sheetData>
    <row r="1" spans="1:1" s="75" customFormat="1" x14ac:dyDescent="0.2">
      <c r="A1" s="74" t="str">
        <f>Mobiliario!$L$1</f>
        <v>Português</v>
      </c>
    </row>
    <row r="2" spans="1:1" s="75" customFormat="1" x14ac:dyDescent="0.2">
      <c r="A2" s="76"/>
    </row>
    <row r="3" spans="1:1" x14ac:dyDescent="0.2">
      <c r="A3" s="53" t="str">
        <f>IF($A$1="Português",A4,(IF($A$1="English",A5,(IF($A$1="Español",A6,(IF($A$1="Français",A7,)))))))</f>
        <v>Requisições durante a Montagem e Realização tem um AGRAVAMENTO de 30% e está sujeita à disponibilidade do produto</v>
      </c>
    </row>
    <row r="4" spans="1:1" x14ac:dyDescent="0.2">
      <c r="A4" s="130" t="s">
        <v>328</v>
      </c>
    </row>
    <row r="5" spans="1:1" x14ac:dyDescent="0.2">
      <c r="A5" s="131" t="s">
        <v>329</v>
      </c>
    </row>
    <row r="6" spans="1:1" x14ac:dyDescent="0.2">
      <c r="A6" s="130" t="s">
        <v>330</v>
      </c>
    </row>
    <row r="7" spans="1:1" x14ac:dyDescent="0.2">
      <c r="A7" s="133" t="s">
        <v>331</v>
      </c>
    </row>
    <row r="8" spans="1:1" ht="22.5" x14ac:dyDescent="0.2">
      <c r="A8" s="53" t="str">
        <f>IF($A$1="Português",A9,(IF($A$1="English",A10,(IF($A$1="Español",A11,(IF($A$1="Français",A12,)))))))</f>
        <v>A desistência de serviços solicitados só poderá ser feita até ao 4º dia antes do período de montagem, a partir desta data 
não haverá lugar à devolução do valor pago.</v>
      </c>
    </row>
    <row r="9" spans="1:1" ht="22.5" x14ac:dyDescent="0.2">
      <c r="A9" s="130" t="s">
        <v>306</v>
      </c>
    </row>
    <row r="10" spans="1:1" ht="22.5" x14ac:dyDescent="0.2">
      <c r="A10" s="131" t="s">
        <v>305</v>
      </c>
    </row>
    <row r="11" spans="1:1" ht="22.5" x14ac:dyDescent="0.2">
      <c r="A11" s="130" t="s">
        <v>307</v>
      </c>
    </row>
    <row r="12" spans="1:1" ht="22.5" x14ac:dyDescent="0.2">
      <c r="A12" s="132" t="s">
        <v>308</v>
      </c>
    </row>
    <row r="13" spans="1:1" x14ac:dyDescent="0.2">
      <c r="A13" s="113" t="str">
        <f>IF($A$1="Português",A14,(IF($A$1="English",A15,(IF($A$1="Español",A16,(IF($A$1="Français",A17,)))))))</f>
        <v xml:space="preserve">Se for uma REGIÃO AUTÓNOMA, indique qual:    (Aplica-se apenas às Empresas Portuguesas)   </v>
      </c>
    </row>
    <row r="14" spans="1:1" x14ac:dyDescent="0.2">
      <c r="A14" s="114" t="s">
        <v>271</v>
      </c>
    </row>
    <row r="15" spans="1:1" x14ac:dyDescent="0.2">
      <c r="A15" s="78" t="s">
        <v>266</v>
      </c>
    </row>
    <row r="16" spans="1:1" x14ac:dyDescent="0.2">
      <c r="A16" s="114" t="s">
        <v>267</v>
      </c>
    </row>
    <row r="17" spans="1:1" x14ac:dyDescent="0.2">
      <c r="A17" s="72" t="s">
        <v>268</v>
      </c>
    </row>
    <row r="18" spans="1:1" x14ac:dyDescent="0.2">
      <c r="A18" s="53" t="str">
        <f>IF($A$1="Português",A19,(IF($A$1="English",A20,(IF($A$1="Español",A21,(IF($A$1="Français",A22,)))))))</f>
        <v xml:space="preserve">Todo o material é fornecido em regime de aluguer durante o período de realização do Certame e são entregues na última tarde de montagem. </v>
      </c>
    </row>
    <row r="19" spans="1:1" x14ac:dyDescent="0.2">
      <c r="A19" s="326" t="s">
        <v>416</v>
      </c>
    </row>
    <row r="20" spans="1:1" x14ac:dyDescent="0.2">
      <c r="A20" s="73" t="s">
        <v>417</v>
      </c>
    </row>
    <row r="21" spans="1:1" x14ac:dyDescent="0.2">
      <c r="A21" s="3" t="s">
        <v>418</v>
      </c>
    </row>
    <row r="22" spans="1:1" x14ac:dyDescent="0.2">
      <c r="A22" s="3" t="s">
        <v>419</v>
      </c>
    </row>
    <row r="23" spans="1:1" x14ac:dyDescent="0.2">
      <c r="A23" s="53" t="str">
        <f>IF($A$1="Português",A24,(IF($A$1="English",A25,(IF($A$1="Español",A26,(IF($A$1="Français",A27,)))))))</f>
        <v>Balcão FIL A - estrutura de alumínio branco e cinza com prateleira, portas e fechadura    (103 x 50 x 100 cm)</v>
      </c>
    </row>
    <row r="24" spans="1:1" x14ac:dyDescent="0.2">
      <c r="A24" s="1" t="s">
        <v>309</v>
      </c>
    </row>
    <row r="25" spans="1:1" x14ac:dyDescent="0.2">
      <c r="A25" s="78" t="s">
        <v>310</v>
      </c>
    </row>
    <row r="26" spans="1:1" x14ac:dyDescent="0.2">
      <c r="A26" s="1" t="s">
        <v>311</v>
      </c>
    </row>
    <row r="27" spans="1:1" x14ac:dyDescent="0.2">
      <c r="A27" s="72" t="s">
        <v>312</v>
      </c>
    </row>
    <row r="28" spans="1:1" x14ac:dyDescent="0.2">
      <c r="A28" s="53" t="str">
        <f>IF($A$1="Português",A29,(IF($A$1="English",A30,(IF($A$1="Español",A31,(IF($A$1="Français",A32,)))))))</f>
        <v>Balcão FIL D - estrutura em madeira efeito lacado com porta e fechadura    (120 x 45 x 100 cm)</v>
      </c>
    </row>
    <row r="29" spans="1:1" x14ac:dyDescent="0.2">
      <c r="A29" s="1" t="s">
        <v>321</v>
      </c>
    </row>
    <row r="30" spans="1:1" x14ac:dyDescent="0.2">
      <c r="A30" s="78" t="s">
        <v>322</v>
      </c>
    </row>
    <row r="31" spans="1:1" x14ac:dyDescent="0.2">
      <c r="A31" s="1" t="s">
        <v>323</v>
      </c>
    </row>
    <row r="32" spans="1:1" x14ac:dyDescent="0.2">
      <c r="A32" s="72" t="s">
        <v>324</v>
      </c>
    </row>
    <row r="33" spans="1:1" x14ac:dyDescent="0.2">
      <c r="A33" s="53" t="str">
        <f>IF($A$1="Português",A34,(IF($A$1="English",A35,(IF($A$1="Español",A36,(IF($A$1="Français",A37,)))))))</f>
        <v>Pagamento a favor de:   LISBOA-FEIRAS CONGRESSOS E EVENTOS   (referência)</v>
      </c>
    </row>
    <row r="34" spans="1:1" x14ac:dyDescent="0.2">
      <c r="A34" s="3" t="s">
        <v>226</v>
      </c>
    </row>
    <row r="35" spans="1:1" x14ac:dyDescent="0.2">
      <c r="A35" s="73" t="s">
        <v>227</v>
      </c>
    </row>
    <row r="36" spans="1:1" x14ac:dyDescent="0.2">
      <c r="A36" s="3" t="s">
        <v>228</v>
      </c>
    </row>
    <row r="37" spans="1:1" x14ac:dyDescent="0.2">
      <c r="A37" s="97" t="s">
        <v>229</v>
      </c>
    </row>
  </sheetData>
  <sheetProtection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Mobiliario</vt:lpstr>
      <vt:lpstr>T1</vt:lpstr>
      <vt:lpstr>T2</vt:lpstr>
      <vt:lpstr>Mobiliario!Print_Area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Olga Guido</cp:lastModifiedBy>
  <cp:lastPrinted>2024-07-17T11:02:46Z</cp:lastPrinted>
  <dcterms:created xsi:type="dcterms:W3CDTF">2011-10-14T10:39:58Z</dcterms:created>
  <dcterms:modified xsi:type="dcterms:W3CDTF">2024-07-18T11:37:04Z</dcterms:modified>
</cp:coreProperties>
</file>