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W:\Gab Apoio Cliente\zz_Boletins Feiras\07_OMD\2024\"/>
    </mc:Choice>
  </mc:AlternateContent>
  <xr:revisionPtr revIDLastSave="0" documentId="13_ncr:1_{506360AE-4404-4AA9-870D-EB1402B7B82F}" xr6:coauthVersionLast="47" xr6:coauthVersionMax="47" xr10:uidLastSave="{00000000-0000-0000-0000-000000000000}"/>
  <workbookProtection workbookAlgorithmName="SHA-512" workbookHashValue="gBJwagWNwOghun1O7pgePiWQWO1h8kzmM+P4kgUqisXESulrBx993Y1u5iYnOXrT1xksFEnHv5MfeSCPytz9Rw==" workbookSaltValue="I5rDKnEjWMn/EZfOxgQ8vg==" workbookSpinCount="100000" lockStructure="1"/>
  <bookViews>
    <workbookView xWindow="-120" yWindow="-120" windowWidth="20730" windowHeight="11160" tabRatio="538" xr2:uid="{7503CD2F-27C5-4788-8C1B-A0D8337F45DD}"/>
  </bookViews>
  <sheets>
    <sheet name="Ficha_Expositor" sheetId="1" r:id="rId1"/>
    <sheet name="Ler+" sheetId="6" r:id="rId2"/>
    <sheet name="Normas" sheetId="12" r:id="rId3"/>
    <sheet name="T1" sheetId="7" state="hidden" r:id="rId4"/>
    <sheet name="T2" sheetId="5" state="hidden" r:id="rId5"/>
    <sheet name="L2" sheetId="10" state="hidden" r:id="rId6"/>
    <sheet name="N1" sheetId="13" state="hidden" r:id="rId7"/>
    <sheet name="N2" sheetId="14" state="hidden" r:id="rId8"/>
  </sheets>
  <definedNames>
    <definedName name="English">#REF!</definedName>
    <definedName name="Español">#REF!</definedName>
    <definedName name="Français">#REF!</definedName>
    <definedName name="Português">#REF!</definedName>
    <definedName name="_xlnm.Print_Area" localSheetId="0">Ficha_Expositor!$A$1:$S$93</definedName>
    <definedName name="_xlnm.Print_Area" localSheetId="2">Normas!$A$1:$Q$68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C18" i="1"/>
  <c r="H16" i="1"/>
  <c r="O16" i="1"/>
  <c r="C11" i="1"/>
  <c r="Y11" i="1"/>
  <c r="AA11" i="1"/>
  <c r="AB11" i="1"/>
  <c r="AG11" i="1"/>
  <c r="C12" i="1"/>
  <c r="Y12" i="1"/>
  <c r="AA12" i="1"/>
  <c r="AB12" i="1"/>
  <c r="AD12" i="1"/>
  <c r="AE12" i="1"/>
  <c r="P41" i="1" s="1"/>
  <c r="Q41" i="1" s="1"/>
  <c r="AG12" i="1"/>
  <c r="C13" i="1"/>
  <c r="Y13" i="1"/>
  <c r="AA13" i="1"/>
  <c r="AB13" i="1"/>
  <c r="AG13" i="1"/>
  <c r="C14" i="1"/>
  <c r="U14" i="1"/>
  <c r="Y14" i="1"/>
  <c r="AA14" i="1"/>
  <c r="AB14" i="1"/>
  <c r="AG14" i="1"/>
  <c r="C15" i="1"/>
  <c r="Y15" i="1"/>
  <c r="AA15" i="1"/>
  <c r="AB15" i="1"/>
  <c r="AG15" i="1"/>
  <c r="C16" i="1"/>
  <c r="Y16" i="1"/>
  <c r="AA16" i="1"/>
  <c r="AB16" i="1"/>
  <c r="AG16" i="1"/>
  <c r="Y17" i="1"/>
  <c r="AA17" i="1"/>
  <c r="AB17" i="1"/>
  <c r="AG17" i="1"/>
  <c r="Y18" i="1"/>
  <c r="AA18" i="1"/>
  <c r="AB18" i="1"/>
  <c r="U19" i="1"/>
  <c r="Y19" i="1"/>
  <c r="AA19" i="1"/>
  <c r="AB19" i="1"/>
  <c r="B20" i="1"/>
  <c r="F20" i="1"/>
  <c r="Y20" i="1"/>
  <c r="AA20" i="1"/>
  <c r="AB20" i="1"/>
  <c r="C21" i="1"/>
  <c r="Y21" i="1"/>
  <c r="AA21" i="1"/>
  <c r="AB21" i="1"/>
  <c r="C22" i="1"/>
  <c r="Y22" i="1"/>
  <c r="AA22" i="1"/>
  <c r="AB22" i="1"/>
  <c r="C23" i="1"/>
  <c r="Y23" i="1"/>
  <c r="AA23" i="1"/>
  <c r="AB23" i="1"/>
  <c r="C24" i="1"/>
  <c r="Y24" i="1"/>
  <c r="AA24" i="1"/>
  <c r="AB24" i="1"/>
  <c r="C25" i="1"/>
  <c r="Y25" i="1"/>
  <c r="AA25" i="1"/>
  <c r="AB25" i="1"/>
  <c r="C26" i="1"/>
  <c r="H26" i="1"/>
  <c r="O26" i="1"/>
  <c r="Y26" i="1"/>
  <c r="AA26" i="1"/>
  <c r="AB26" i="1"/>
  <c r="Y27" i="1"/>
  <c r="AA27" i="1"/>
  <c r="AB27" i="1"/>
  <c r="C28" i="1"/>
  <c r="Y28" i="1"/>
  <c r="AA28" i="1"/>
  <c r="AB28" i="1"/>
  <c r="Y29" i="1"/>
  <c r="AA29" i="1"/>
  <c r="AB29" i="1"/>
  <c r="B30" i="1"/>
  <c r="F30" i="1"/>
  <c r="L30" i="1"/>
  <c r="Y30" i="1"/>
  <c r="AA30" i="1"/>
  <c r="AB30" i="1"/>
  <c r="Y31" i="1"/>
  <c r="AA31" i="1"/>
  <c r="AB31" i="1"/>
  <c r="H42" i="1"/>
  <c r="A1" i="7"/>
  <c r="G31" i="7"/>
  <c r="AI1" i="1"/>
  <c r="P52" i="1" s="1"/>
  <c r="Q52" i="1" s="1"/>
  <c r="C17" i="7"/>
  <c r="O84" i="1"/>
  <c r="A1" i="5"/>
  <c r="A28" i="5"/>
  <c r="C84" i="1"/>
  <c r="A1" i="14"/>
  <c r="A1" i="13"/>
  <c r="Q54" i="1"/>
  <c r="Q56" i="1"/>
  <c r="Q58" i="1"/>
  <c r="V2" i="1"/>
  <c r="V1" i="1"/>
  <c r="P70" i="1"/>
  <c r="C13" i="13"/>
  <c r="B12" i="13"/>
  <c r="C11" i="13"/>
  <c r="C10" i="13"/>
  <c r="C8" i="13"/>
  <c r="C7" i="13"/>
  <c r="C6" i="13"/>
  <c r="C5" i="13"/>
  <c r="C4" i="13"/>
  <c r="A33" i="14"/>
  <c r="A28" i="14"/>
  <c r="A23" i="14"/>
  <c r="A18" i="14"/>
  <c r="A13" i="14"/>
  <c r="A8" i="14"/>
  <c r="A3" i="14"/>
  <c r="E31" i="13"/>
  <c r="E26" i="13"/>
  <c r="G21" i="13"/>
  <c r="G16" i="13"/>
  <c r="G11" i="13"/>
  <c r="G6" i="13"/>
  <c r="G1" i="13"/>
  <c r="E131" i="13"/>
  <c r="E16" i="13"/>
  <c r="E126" i="13"/>
  <c r="E11" i="13"/>
  <c r="E121" i="13"/>
  <c r="E116" i="13"/>
  <c r="E111" i="13"/>
  <c r="E106" i="13"/>
  <c r="E101" i="13"/>
  <c r="A17" i="13"/>
  <c r="E96" i="13"/>
  <c r="E21" i="13"/>
  <c r="E91" i="13"/>
  <c r="E1" i="13"/>
  <c r="E86" i="13"/>
  <c r="E6" i="13"/>
  <c r="C63" i="12"/>
  <c r="C60" i="12"/>
  <c r="C59" i="12"/>
  <c r="C57" i="12"/>
  <c r="C49" i="12"/>
  <c r="C48" i="12"/>
  <c r="C36" i="12"/>
  <c r="C35" i="12"/>
  <c r="C26" i="12"/>
  <c r="C25" i="12"/>
  <c r="C24" i="12"/>
  <c r="C19" i="12"/>
  <c r="C18" i="12"/>
  <c r="C15" i="12"/>
  <c r="C14" i="12"/>
  <c r="C8" i="12"/>
  <c r="C7" i="12"/>
  <c r="C6" i="12"/>
  <c r="G2" i="12"/>
  <c r="G64" i="1"/>
  <c r="G21" i="7"/>
  <c r="C64" i="1"/>
  <c r="A23" i="5"/>
  <c r="E80" i="1"/>
  <c r="K26" i="7"/>
  <c r="M71" i="1"/>
  <c r="B12" i="7"/>
  <c r="W1" i="1" s="1"/>
  <c r="M6" i="7"/>
  <c r="C58" i="1"/>
  <c r="K21" i="7"/>
  <c r="C56" i="1"/>
  <c r="M1" i="7"/>
  <c r="C48" i="1"/>
  <c r="G2" i="6"/>
  <c r="C52" i="7"/>
  <c r="C35" i="1"/>
  <c r="I21" i="7"/>
  <c r="C34" i="1"/>
  <c r="W6" i="1"/>
  <c r="W5" i="1"/>
  <c r="G41" i="7"/>
  <c r="G36" i="7"/>
  <c r="C37" i="7"/>
  <c r="V4" i="1"/>
  <c r="U6" i="1"/>
  <c r="U5" i="1"/>
  <c r="U3" i="1"/>
  <c r="U2" i="1"/>
  <c r="A42" i="7"/>
  <c r="A47" i="7"/>
  <c r="C32" i="7"/>
  <c r="B10" i="1"/>
  <c r="A37" i="7"/>
  <c r="A13" i="5"/>
  <c r="E15" i="7"/>
  <c r="C27" i="7"/>
  <c r="C42" i="7"/>
  <c r="C47" i="7"/>
  <c r="E45" i="7"/>
  <c r="A22" i="7"/>
  <c r="E1" i="7"/>
  <c r="E40" i="7"/>
  <c r="C33" i="6"/>
  <c r="M32" i="6"/>
  <c r="H32" i="6"/>
  <c r="C32" i="6"/>
  <c r="M31" i="6"/>
  <c r="H31" i="6"/>
  <c r="C31" i="6"/>
  <c r="AG5" i="1"/>
  <c r="AG6" i="1"/>
  <c r="AG7" i="1"/>
  <c r="AG8" i="1"/>
  <c r="AG9" i="1"/>
  <c r="AG10" i="1"/>
  <c r="AG4" i="1"/>
  <c r="AA3" i="1"/>
  <c r="I16" i="7"/>
  <c r="C45" i="1"/>
  <c r="L44" i="1"/>
  <c r="Y4" i="1"/>
  <c r="Y5" i="1"/>
  <c r="Y6" i="1"/>
  <c r="Y7" i="1"/>
  <c r="Y8" i="1"/>
  <c r="Y9" i="1"/>
  <c r="Y10"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3" i="1"/>
  <c r="A32" i="7"/>
  <c r="G43" i="1"/>
  <c r="A27" i="7"/>
  <c r="C43" i="1"/>
  <c r="L42" i="1"/>
  <c r="I11" i="7"/>
  <c r="C39" i="1"/>
  <c r="E35" i="7"/>
  <c r="C13" i="7"/>
  <c r="C11" i="7"/>
  <c r="C10" i="7"/>
  <c r="C8" i="7"/>
  <c r="C7" i="7"/>
  <c r="C6" i="7"/>
  <c r="C5" i="7"/>
  <c r="C4" i="7"/>
  <c r="AB3" i="1"/>
  <c r="K4" i="1"/>
  <c r="N73" i="1"/>
  <c r="N72" i="1"/>
  <c r="N76" i="1"/>
  <c r="L53" i="1"/>
  <c r="L41" i="1"/>
  <c r="AA4" i="1"/>
  <c r="AA5" i="1"/>
  <c r="AA6" i="1"/>
  <c r="AA7" i="1"/>
  <c r="AA8" i="1"/>
  <c r="AA9" i="1"/>
  <c r="AA10" i="1"/>
  <c r="AA32" i="1"/>
  <c r="AA33" i="1"/>
  <c r="AA34" i="1"/>
  <c r="AA35" i="1"/>
  <c r="AA36" i="1"/>
  <c r="AA37" i="1"/>
  <c r="AA38" i="1"/>
  <c r="AA39" i="1"/>
  <c r="AA40" i="1"/>
  <c r="AA41" i="1"/>
  <c r="AA42" i="1"/>
  <c r="AA43" i="1"/>
  <c r="AA44" i="1"/>
  <c r="AA45" i="1"/>
  <c r="AA46" i="1"/>
  <c r="AA47" i="1"/>
  <c r="AA48" i="1"/>
  <c r="AA49" i="1"/>
  <c r="AA50" i="1"/>
  <c r="AA51" i="1"/>
  <c r="AA52" i="1"/>
  <c r="AB4" i="1"/>
  <c r="AB5" i="1"/>
  <c r="AB6" i="1"/>
  <c r="AB7" i="1"/>
  <c r="AB8" i="1"/>
  <c r="AB9" i="1"/>
  <c r="AB10" i="1"/>
  <c r="AB32" i="1"/>
  <c r="AB33" i="1"/>
  <c r="AB34" i="1"/>
  <c r="AB35" i="1"/>
  <c r="AB36" i="1"/>
  <c r="AB37" i="1"/>
  <c r="AB38" i="1"/>
  <c r="AB39" i="1"/>
  <c r="AB40" i="1"/>
  <c r="AB41" i="1"/>
  <c r="AB42" i="1"/>
  <c r="AB43" i="1"/>
  <c r="AB44" i="1"/>
  <c r="AB45" i="1"/>
  <c r="AB46" i="1"/>
  <c r="AB47" i="1"/>
  <c r="AB48" i="1"/>
  <c r="AB49" i="1"/>
  <c r="AB50" i="1"/>
  <c r="AB51" i="1"/>
  <c r="AB52" i="1"/>
  <c r="A1" i="10"/>
  <c r="J9" i="1"/>
  <c r="F31" i="6"/>
  <c r="F33" i="6"/>
  <c r="P32" i="6"/>
  <c r="K32" i="6"/>
  <c r="F32" i="6"/>
  <c r="P31" i="6"/>
  <c r="K31" i="6"/>
  <c r="P12" i="6"/>
  <c r="M12" i="6"/>
  <c r="J12" i="6"/>
  <c r="G12" i="6"/>
  <c r="D12" i="6"/>
  <c r="AH1" i="1"/>
  <c r="L52" i="1"/>
  <c r="A8" i="5"/>
  <c r="C7" i="1"/>
  <c r="A17" i="7"/>
  <c r="A5" i="1" s="1"/>
  <c r="K6" i="7"/>
  <c r="J72" i="1"/>
  <c r="G6" i="7"/>
  <c r="I6" i="7"/>
  <c r="C54" i="1"/>
  <c r="K1" i="7"/>
  <c r="I1" i="7"/>
  <c r="C46" i="1"/>
  <c r="E30" i="7"/>
  <c r="A23" i="10"/>
  <c r="C13" i="6"/>
  <c r="A3" i="10"/>
  <c r="D6" i="6"/>
  <c r="K11" i="7"/>
  <c r="F73" i="1"/>
  <c r="G16" i="7"/>
  <c r="C30" i="6"/>
  <c r="E25" i="7"/>
  <c r="G26" i="7"/>
  <c r="C76" i="1"/>
  <c r="G11" i="7"/>
  <c r="C22" i="7"/>
  <c r="C90" i="1"/>
  <c r="K16" i="7"/>
  <c r="L70" i="1"/>
  <c r="G1" i="7"/>
  <c r="A4" i="1"/>
  <c r="E10" i="7"/>
  <c r="E20" i="7"/>
  <c r="N87" i="1"/>
  <c r="E6" i="7"/>
  <c r="C87" i="1"/>
  <c r="A13" i="10"/>
  <c r="C26" i="6"/>
  <c r="A8" i="10"/>
  <c r="C20" i="6"/>
  <c r="A18" i="10"/>
  <c r="C34" i="6"/>
  <c r="A3" i="5"/>
  <c r="A6" i="1"/>
  <c r="A18" i="5"/>
  <c r="E76" i="1"/>
  <c r="C52" i="1"/>
  <c r="F72" i="1"/>
  <c r="H50" i="1"/>
  <c r="C19" i="6"/>
  <c r="N52" i="1"/>
  <c r="N58" i="1"/>
  <c r="N56" i="1"/>
  <c r="N54" i="1"/>
  <c r="G41" i="1"/>
  <c r="E52" i="1"/>
  <c r="I46" i="1"/>
  <c r="C41" i="1"/>
  <c r="C11" i="6"/>
  <c r="Q40" i="1"/>
  <c r="C50" i="1"/>
  <c r="C25" i="6"/>
  <c r="N41" i="1"/>
  <c r="AE2" i="1" l="1"/>
  <c r="P43" i="1" s="1"/>
  <c r="Q43" i="1" s="1"/>
  <c r="AD2" i="1"/>
  <c r="P50" i="1" s="1"/>
  <c r="Q50" i="1" s="1"/>
  <c r="P46" i="1"/>
  <c r="Q46" i="1" s="1"/>
  <c r="Q69" i="1"/>
  <c r="O85" i="1" s="1"/>
  <c r="Q70" i="1" l="1"/>
  <c r="Q71" i="1" s="1"/>
  <c r="Q72" i="1" s="1"/>
  <c r="Q73" i="1" s="1"/>
</calcChain>
</file>

<file path=xl/sharedStrings.xml><?xml version="1.0" encoding="utf-8"?>
<sst xmlns="http://schemas.openxmlformats.org/spreadsheetml/2006/main" count="519" uniqueCount="458">
  <si>
    <t>Nº Contribuinte:</t>
  </si>
  <si>
    <t>unid.</t>
  </si>
  <si>
    <t>400 188</t>
  </si>
  <si>
    <t>400 477</t>
  </si>
  <si>
    <t>400 640</t>
  </si>
  <si>
    <t>400 040</t>
  </si>
  <si>
    <t>400 890</t>
  </si>
  <si>
    <t>400 891</t>
  </si>
  <si>
    <t>400 892</t>
  </si>
  <si>
    <t>400 893</t>
  </si>
  <si>
    <t>Assinatura:</t>
  </si>
  <si>
    <t>Data:</t>
  </si>
  <si>
    <t>403 230</t>
  </si>
  <si>
    <t>406 720</t>
  </si>
  <si>
    <t>QUADROS</t>
  </si>
  <si>
    <t>400 242</t>
  </si>
  <si>
    <t>400 870</t>
  </si>
  <si>
    <t>400 577</t>
  </si>
  <si>
    <t>400 576</t>
  </si>
  <si>
    <t>400 871</t>
  </si>
  <si>
    <t>400 872</t>
  </si>
  <si>
    <t>400 241</t>
  </si>
  <si>
    <t>Euro</t>
  </si>
  <si>
    <t>Valor</t>
  </si>
  <si>
    <t>Quant.</t>
  </si>
  <si>
    <t>Campos Obrigatórios</t>
  </si>
  <si>
    <t>Required Fields</t>
  </si>
  <si>
    <t>Campos Obligatórios</t>
  </si>
  <si>
    <t>Date:</t>
  </si>
  <si>
    <t>Fecha:</t>
  </si>
  <si>
    <t>NIF:</t>
  </si>
  <si>
    <t>Signature:</t>
  </si>
  <si>
    <t>Firma:</t>
  </si>
  <si>
    <t>Português</t>
  </si>
  <si>
    <t>English</t>
  </si>
  <si>
    <t>Español</t>
  </si>
  <si>
    <t>unit</t>
  </si>
  <si>
    <t>Cost</t>
  </si>
  <si>
    <t>Qty</t>
  </si>
  <si>
    <t>Cant.</t>
  </si>
  <si>
    <t>*</t>
  </si>
  <si>
    <t>10 KW =</t>
  </si>
  <si>
    <t>20 KW =</t>
  </si>
  <si>
    <t>40 KW =</t>
  </si>
  <si>
    <t>65 KW =</t>
  </si>
  <si>
    <t>100 KW =</t>
  </si>
  <si>
    <t>T: 00-351-21-892 13 93</t>
  </si>
  <si>
    <t>Français</t>
  </si>
  <si>
    <t>Nº Contribuable:</t>
  </si>
  <si>
    <t>Coût</t>
  </si>
  <si>
    <t>Qté</t>
  </si>
  <si>
    <t>Kw</t>
  </si>
  <si>
    <t>VAT Number:</t>
  </si>
  <si>
    <t>Ar Comprimido</t>
  </si>
  <si>
    <t>Compressed Air</t>
  </si>
  <si>
    <t>Aire Comprimido</t>
  </si>
  <si>
    <t>Air Comprimé</t>
  </si>
  <si>
    <t>m2</t>
  </si>
  <si>
    <t>Prazo de Inscrição:</t>
  </si>
  <si>
    <t>Deadline:</t>
  </si>
  <si>
    <t>Fecha Límite:</t>
  </si>
  <si>
    <t>Date Limite:</t>
  </si>
  <si>
    <t>Geral</t>
  </si>
  <si>
    <t>Monofásico 10A (2 Kw)</t>
  </si>
  <si>
    <t>Trifásico 16A (10 KW)</t>
  </si>
  <si>
    <t>Trifásico 32A (20 KW)</t>
  </si>
  <si>
    <t>Trifásico 63A (40 KW)</t>
  </si>
  <si>
    <t>Trifásico 125A (70 KW)</t>
  </si>
  <si>
    <t>Trifásico 150A (100 KW)</t>
  </si>
  <si>
    <t>Trifásico 200A (120 KW)</t>
  </si>
  <si>
    <t>Monophase 10A (2 Kw)</t>
  </si>
  <si>
    <t>Three Phase 16A (10 KW)</t>
  </si>
  <si>
    <t>Three Phase 32A (20 KW)</t>
  </si>
  <si>
    <t>Three Phase 63A (40 KW)</t>
  </si>
  <si>
    <t>Three Phase 125A (70 KW)</t>
  </si>
  <si>
    <t>Three Phase 150A (100 KW)</t>
  </si>
  <si>
    <t>Three Phase 200A (120 KW)</t>
  </si>
  <si>
    <t>Monophasé  10A (2 Kw)</t>
  </si>
  <si>
    <t>Trois Phase 16A (10 KW)</t>
  </si>
  <si>
    <t>Trois Phase 32A (20 KW)</t>
  </si>
  <si>
    <t>Trois Phase 63A (40 KW)</t>
  </si>
  <si>
    <t>Trois Phase 125A (70 KW)</t>
  </si>
  <si>
    <t>Trois Phase 150A (100 KW)</t>
  </si>
  <si>
    <t>Trois Phase 200A (120 KW)</t>
  </si>
  <si>
    <t>Language / Idioma / Idiome</t>
  </si>
  <si>
    <t>É o serviço que vai permitir a existência de corrente eléctrica no stand.
É disponibilizado a todos os expositores um cabo/puxada trifásico com potência até 10 KW com uma ligação por tomada trifásica de 32 Amperes tipo CEE 32A /5 pinos fêmea. Se esta energia for suficiente para o seu stand, não é necessário requisitar outra puxada. 
Este serviço é obrigatório e a sua montagem é da exclusiva responsabilidade dos serviços da FIL. 
Requer uma ficha macho do tipo CEE 32A/5 pinos macho. É obrigatória a instalação de quadro eléctrico, não incluído.</t>
  </si>
  <si>
    <t>Es el servicio que permitirá la existencia de corriente eléctrica en el stand.
Está a disposición de todos los expositores un cable con potencia de hasta 10 kW con una conexión de corriente trifásica de salida 32 Amperios tipo CEE 32A / 5-pines hembra. Si esta potencia es suficiente para su stand, no es necesario pedir otro cable.
Este servicio es obligatorio y su montaje es la responsabilidad de los servicios de la FIL.
Requiere un tipo de enchufe CEE 32A / 5 pines macho. Es obligatorio la instalación de un cuadro electrico, no incluido.</t>
  </si>
  <si>
    <t>Este tipo de conexión se recomienda cuando el expositor tiene equipos de refrigeración o máquinas que requieren energía continua.
La electricidad de los stands es conectada 1 hora antes del inicio del certamen y desconectada hasta 30 min. después de su clausura.  
Caso necesite que la energía quede ininterrumpidamente conectada en su stand, deberá solicitar ENERGIA PERMANENTE 24 Horas.</t>
  </si>
  <si>
    <t xml:space="preserve">This type of connection is recommended when the Exhibitor has refrigeration equipment or machines that require continuous power.
The electricity is turned on the stands 1 hour before the start of the event and off up to 30 min. after its closure. 
In case you need that energy ineterruptamente stay connected to your stand, you should request PERMANENT POWER 24 Hours. </t>
  </si>
  <si>
    <t xml:space="preserve">Este tipo de ligação é recomendada quando o Expositor tem equipamentos de frio ou máquinas que necessitem de alimentação permanente. A electricidade dos stands é ligada 1 hora antes do inicio do evento e desligada até 30 min. depois do seu encerramento. 
No caso de necessitar que a energia fique interruptamente ligada no seu stand, deverá requisitar ENERGIA PERMANENTE 24 Horas. </t>
  </si>
  <si>
    <t>E. Per</t>
  </si>
  <si>
    <t>Ce type de connexion est recommandée lorsque l'exposant dispose d'équipements ou machines qui nécessitent une alimentation continue réfrigération. L'électricité des stands est connecté une heure avant le début de l'événement et fermé jusqu'à 30 min. après sa fermeture. Si vous avez besoin que l'énergie interruptamente rester connecté à votre stand, vous devez demander ÉNERGIE PERMANENT.</t>
  </si>
  <si>
    <t>Il est le service qui permettra à l'existence d'un courant électrique dans le stand.
Il est disponible à tous les exposants un câble / la phase tiré avec une puissance allant jusqu'à 10 kW avec une connexion pour trois phases de sortie 32 Ampères de type CEE 32A / 5 broches femelles. Si cette puissance est suffisante pour votre stand, il ne faut pas commander une autre attraction.Ce service est obligatoire et son assemblage est de la responsabilité des services FIL.
Nécessite un type de prise CEE 32A / 5 broches mâle. Il est obligatoire l'installation de l'armoire, non inclus .</t>
  </si>
  <si>
    <t>Campo Obrigatório</t>
  </si>
  <si>
    <t>Required Field</t>
  </si>
  <si>
    <t>servifil@ccl.fil.pt</t>
  </si>
  <si>
    <t>●</t>
  </si>
  <si>
    <t>Nome da Empresa Expositora:</t>
  </si>
  <si>
    <t>Company Name Exhibitor:</t>
  </si>
  <si>
    <t>Nom de l'Entreprise Exposant:</t>
  </si>
  <si>
    <t>Champs Obligatoires</t>
  </si>
  <si>
    <t>Champ Obligatoire</t>
  </si>
  <si>
    <t>Nombre de Empresa Expositora:</t>
  </si>
  <si>
    <t>◄</t>
  </si>
  <si>
    <t>Campo Obligatorio</t>
  </si>
  <si>
    <t>NÃO</t>
  </si>
  <si>
    <t>NO</t>
  </si>
  <si>
    <t>A instalação de um quadro eléctrico é obrigatória. Se pretender poderá requisitá-lo à FIL. A potência eléctrica a instalar, depende das necessidades dos equipamentos eléctricos que forem colocados no stand. Todos os quadros eléctricos alugados à FIL possuem uma tomada tripla 220V, deverá também pedir a puxada correspondente. 
Ex: Para um quadro eléctrico de 32 A/20 KW deverá requisitar uma puxada de 20 KW.
Nota: Todos os Stands fornecidos pela FIL, incluem quadro eléctrico.</t>
  </si>
  <si>
    <t>Installing a cabinet is mandatory. If you want you can order it at FIL. 
The electrical power to install, depends on the needs of electrical equipment that are placed on the stand. 
All electrical cabinets leased to the FIL have a 220V triple outlet should also  ask pulled  correspondent.   
Ex: For a cabinet of 32 A/20 KW should order a pull of 20 KW.
Note: All Stands provided by FIL, include electrical panel.</t>
  </si>
  <si>
    <t>La instalación de un cuadro eléctrico es obligatoria. Si quiere, puede solicitarlo a la FIL. La potencia eléctrica a instalar depende de las necesidades de los equipamientos eléctricos que se coloquen en el stand. Todos los cuadros eléctricos alquilados a la FIL tienen una toma triple de 220V, deberá también pedir la extensión correspondiente. 
Ej: Para un cuadro eléctrico de 32 A/20 KW deberá solicitar una toma eléctrica de 20 KW. 
Nota: Todos los Stands suministrados por FIL, incluyen cuadro eléctrico.</t>
  </si>
  <si>
    <t xml:space="preserve">Installation d'un tableau électrique est nécessaire. Si vous voulez, vous pouvez le commander à FIL. La puissance électrique doit être installé dépend des besoins d'équipements électriques placés sur le support. Tous les tableaux électriques loué la FIL ont une prise 220V triple, devrait également demander le correspondant tiré. 
Ex: Pour un tableau électrique 32 A / 20 KW devrait demander à une traction de 20 KW.
Remarque: Tous les stands fournis par FIL, comprennent le tableau électrique. </t>
  </si>
  <si>
    <t xml:space="preserve">Para proceder a uma correcta montagem dos equipamentos/serviços, é imprescindível o envio do PLANO TÉCNICO, com indicação da localização pretendida.
Todos os serviços/material são fornecidos em regime de aluguer durante o período de realização do Certame e são entregues aos Expositores na última tarde de montagem. </t>
  </si>
  <si>
    <t xml:space="preserve">In order to proceed to the correct assembly of equipment/services, it is imperative that the TECHNICAL PLAN,  indicating the intended location.
All services / material are rendered by means of a rental mode during the realization period of the Fair and are delivered to the Exhibitor on the last afternoon of the setting up period. </t>
  </si>
  <si>
    <t xml:space="preserve">Para proceder a un montaje correcto de los equipamientos /servicios, es imprescindible el envío del PLANO TÉCNICO, con indicación de la localización pretendida.
Todos los servicios/material son suministrados en régimen de alquiler durante el período de realización y se entregan a los Expositores en la última tarde de montaje. </t>
  </si>
  <si>
    <t>Pour faire un montage correct des équipements / services, il est essentiel d'envoyer le PLAN TECHNIQUE, montrant l'emplacement souhaité. 
Tous les services/matériel sont fournis sur une base de location sur la période de réalisation et livrés aux Exposants dans l'assemblage fin d'après midi.</t>
  </si>
  <si>
    <t>Energía Permanente 24 Horas</t>
  </si>
  <si>
    <t>Energy Permanent 24 Hours</t>
  </si>
  <si>
    <t>Énergie Permanent 24 Heures</t>
  </si>
  <si>
    <t>Quadros</t>
  </si>
  <si>
    <t>Switchboards</t>
  </si>
  <si>
    <t>Cuadros</t>
  </si>
  <si>
    <t>Coffrets</t>
  </si>
  <si>
    <t>Projector de Braço 300 W</t>
  </si>
  <si>
    <t>Spotligh with Arm 300 W</t>
  </si>
  <si>
    <t>Foco de Brazo 300 W</t>
  </si>
  <si>
    <t>Projecteur avec Bras 300 W</t>
  </si>
  <si>
    <t>Tomada Tripla Monofásica 10A</t>
  </si>
  <si>
    <t>Plug Three Monophase 10A</t>
  </si>
  <si>
    <t>Enchufe Triple Monofásico 10A</t>
  </si>
  <si>
    <t>Prise Triple Monophase 10A</t>
  </si>
  <si>
    <t>Iluminação e Energia 220v / 380v - consumo total necessário</t>
  </si>
  <si>
    <t>Lighting and Power 220v / 380v - total consumption necessary</t>
  </si>
  <si>
    <t>Iluminación y Energía 220v / 380v - consumo total necesario</t>
  </si>
  <si>
    <t>Eclairage et Energie 220v / 380v - consommation total necessaire</t>
  </si>
  <si>
    <t>Torre de Iluminação (sem projectores) 2,50m alt.</t>
  </si>
  <si>
    <t>Illumination Tower (without projectors) 2,50m height</t>
  </si>
  <si>
    <t>Torre de Iluminación (sin focos) 2,50m alt.</t>
  </si>
  <si>
    <t>Tour d'Eclairege  (pas de projecteurs) 2,50m hauteur</t>
  </si>
  <si>
    <t>Outro</t>
  </si>
  <si>
    <t>Other</t>
  </si>
  <si>
    <t>Otro</t>
  </si>
  <si>
    <t>Autre</t>
  </si>
  <si>
    <t>NON</t>
  </si>
  <si>
    <t>puxada</t>
  </si>
  <si>
    <t>Ler+</t>
  </si>
  <si>
    <t>Read+</t>
  </si>
  <si>
    <t>Leer+</t>
  </si>
  <si>
    <t>Lire+</t>
  </si>
  <si>
    <t>Restante pagamento até:</t>
  </si>
  <si>
    <t>Remaining payment until:</t>
  </si>
  <si>
    <t>Restant paiement jusqu'à:</t>
  </si>
  <si>
    <t>Pagamento a favor de:    LISBOA-FEIRAS CONGRESSOS E EVENTOS   (referência)</t>
  </si>
  <si>
    <t>Payment in favor of:    LISBOA-FEIRAS CONGRESSOS E EVENTOS   (reference)</t>
  </si>
  <si>
    <t>Pago a favor de:    LISBOA-FEIRAS CONGRESSOS E EVENTOS   (referencia)</t>
  </si>
  <si>
    <t>Paiement en faveur de:    LISBOA-FEIRAS CONGRESSOS E EVENTOS   (référence)</t>
  </si>
  <si>
    <t>It is the service that will allow the existence of electric current in the stand.
A three-phase cable / pull with up to 10 kW power is available to all exhibitors with a 3-phase 32-amp / 5-pin female type socket. If this power is sufficient for your stand, you do not need to order another pull.
This service is mandatory and its assembly is the sole responsibility of FIL services.
Requires a male plug type CEE 32A / 5 pin male. It is mandatory to install an electric switchboard, not included.</t>
  </si>
  <si>
    <t>O consumo de energia obrigátorio corresponde a 1KW por cada 9m2. No caso de necessitar de uma puxada de maior potencia do que a que lhe é disponibilizada -10KW-, deverá  requisitar os consumos de energia suplementar correspondentes: 
Exemplo: Se tem 54m2  e necessita de 20 KW de potência. O consumo obrigatório corresponde a 6 KW [1 KW por cada 9m2  (54:9)=6]. Como necessita de 20 KW deverá requisitar 14 KW de consumo suplementar.</t>
  </si>
  <si>
    <t xml:space="preserve">El consumo de energía obligátorio corresponde a 1KW por cada 9m2. Caso necesite de una toma eléctrica de más potencia de que la disponibilizada-10KW-, deberá solicitar los consumos de energia suplementar correspondientes: 
Ejemplo: Si tiene 54m2  y necesita de 20 KW de potência. El consumo obligatorio corresponde a 6 KW [1 KW por cada 9m2  (54:9)=6]. Como necesita de 20 KW deberá solicitar 14 KW de consumo suplementario. </t>
  </si>
  <si>
    <t>La consommation d'énergie obligatoire correspondent à 1kW par 9m2. Au cas où vous besoin d'une puissance plus élevée tiré que celui qu'elle est disponible -10 KW-devrait demander la consommation d'énergie supplémentaire correspondant 
Exemple: Si vous avez des 54m2 et nécessite 20 KW de puissance. La consommation est obligatoire 6 KW [1 KW par 9m2 (54: 9) = 6]. Comme il nécessite 20 KW  devrait demander 14 KW consommation supplémentaire.</t>
  </si>
  <si>
    <t>Puxada</t>
  </si>
  <si>
    <t>Quadro</t>
  </si>
  <si>
    <t xml:space="preserve">If it is an Autonomous Region, indicate which:    (Only applies to Portuguese Companies)   </t>
  </si>
  <si>
    <t xml:space="preserve">Si es una Región Autonómica, indique cual:    (Sólo se aplica a las Empresas Portuguesas)   </t>
  </si>
  <si>
    <t xml:space="preserve">S'il s'agit une Région Autonome, indiquer lequel: (s'applique uniquement aux Entreprises Portugaises)  </t>
  </si>
  <si>
    <t>Pais:</t>
  </si>
  <si>
    <t>Country:</t>
  </si>
  <si>
    <t>Pays:</t>
  </si>
  <si>
    <t xml:space="preserve">Se for uma REGIÃO AUTÓNOMA, indique qual:    (Aplica-se apenas às Empresas Portuguesas)   </t>
  </si>
  <si>
    <t>pág. 2</t>
  </si>
  <si>
    <t>Energia       (Consumo Suplementar)</t>
  </si>
  <si>
    <t>Energy       (Supplementary Consumption)</t>
  </si>
  <si>
    <t>Energía       (Consumo Suplementario)</t>
  </si>
  <si>
    <t>Énergie       (Consommation Supplémentaire)</t>
  </si>
  <si>
    <t>PT</t>
  </si>
  <si>
    <t xml:space="preserve">PT </t>
  </si>
  <si>
    <r>
      <rPr>
        <b/>
        <sz val="9"/>
        <color indexed="56"/>
        <rFont val="Calibri"/>
        <family val="2"/>
      </rPr>
      <t>Caixa Geral de Depósitos –</t>
    </r>
    <r>
      <rPr>
        <b/>
        <sz val="10"/>
        <color indexed="56"/>
        <rFont val="Calibri"/>
        <family val="2"/>
      </rPr>
      <t xml:space="preserve"> IBAN PT50 0035 0557 00028190130 46 – </t>
    </r>
    <r>
      <rPr>
        <b/>
        <sz val="9"/>
        <color indexed="56"/>
        <rFont val="Calibri"/>
        <family val="2"/>
      </rPr>
      <t>BIC/SWIFT:</t>
    </r>
    <r>
      <rPr>
        <b/>
        <sz val="10"/>
        <color indexed="56"/>
        <rFont val="Calibri"/>
        <family val="2"/>
      </rPr>
      <t xml:space="preserve"> CGDIPTPL</t>
    </r>
  </si>
  <si>
    <r>
      <rPr>
        <b/>
        <sz val="9"/>
        <color indexed="56"/>
        <rFont val="Calibri"/>
        <family val="2"/>
      </rPr>
      <t xml:space="preserve">Banco Montepio Geral  -  </t>
    </r>
    <r>
      <rPr>
        <b/>
        <sz val="10"/>
        <color indexed="56"/>
        <rFont val="Calibri"/>
        <family val="2"/>
      </rPr>
      <t>IBAN: PT50 0036 0088 9910 0059 356 91</t>
    </r>
    <r>
      <rPr>
        <b/>
        <sz val="9"/>
        <color indexed="56"/>
        <rFont val="Calibri"/>
        <family val="2"/>
      </rPr>
      <t xml:space="preserve"> -  BIC/SWIFT:</t>
    </r>
    <r>
      <rPr>
        <b/>
        <sz val="10"/>
        <color indexed="56"/>
        <rFont val="Calibri"/>
        <family val="2"/>
      </rPr>
      <t xml:space="preserve"> MPIOPTPL</t>
    </r>
  </si>
  <si>
    <t>SUB-TOTAL</t>
  </si>
  <si>
    <t>Pagamento Inicial até:</t>
  </si>
  <si>
    <t>Initial Payment until:</t>
  </si>
  <si>
    <t>Paiement Initial jusqu'au:</t>
  </si>
  <si>
    <t>(com a entrega da Requisição)</t>
  </si>
  <si>
    <t>(with the delivery of the Request)</t>
  </si>
  <si>
    <t>(con la entrega de la Solicitud)</t>
  </si>
  <si>
    <t>(avec la livraison de la Demande):</t>
  </si>
  <si>
    <t>TOTAL REQUEST</t>
  </si>
  <si>
    <t>TOTAL DA REQUISIÇÃO</t>
  </si>
  <si>
    <t>TOTAL DE LA SOLICITUD</t>
  </si>
  <si>
    <t>TOTAL DE LA DEMANDE</t>
  </si>
  <si>
    <t>taxa de IVA (ler Normas)</t>
  </si>
  <si>
    <t>VAT rate (read Rules)</t>
  </si>
  <si>
    <t>tasa de IVA (leer Normas)</t>
  </si>
  <si>
    <t>Pago Inicial hasta:</t>
  </si>
  <si>
    <t>Restante pago hasta:</t>
  </si>
  <si>
    <t>1º dia de Feira</t>
  </si>
  <si>
    <t>Entrega de Stand</t>
  </si>
  <si>
    <t xml:space="preserve">The price to rent the space involves the payment of energy consumption of 1 KW per module of 9 m2. It is a piece of equipment made up of various on-off switches, electric sockets and circuit-breakers.
For example, the tri-phase electric switchboard 10 A has: A 25 A 300 mA on-off switch; Two 10 A circuit-breakers; One 16 A circuit-breaker; One triple electric socket It allows for the distribution of power throughout the various devices in the booth. </t>
  </si>
  <si>
    <t>taux de TVA (lire Règles)</t>
  </si>
  <si>
    <t>A desistência de serviços solicitados só poderá ser feita até ao 4º dia antes do período de montagem, a partir desta data 
não haverá lugar à devolução do valor pago.</t>
  </si>
  <si>
    <t>The cancellation of requested services will only be accepted up until the 4th day before the setting up period, 
after that we will be unable to refund you.</t>
  </si>
  <si>
    <t>La cancelación de los servicios solicitados, sólo se podrá hacer hasta el 4º día antes del período de montaje, a partir de 
esa fecha no habrá lugar a la devolución del pago.</t>
  </si>
  <si>
    <t>Le retrait des services demandés devrait être fait pour le 4ème jour avant la période de mise en place, à compter de ce jour, 
il n'y aura pas de remboursement de la somme versée.</t>
  </si>
  <si>
    <t>Último dia de Desmontagem</t>
  </si>
  <si>
    <t>Atenção!</t>
  </si>
  <si>
    <t>Attention!</t>
  </si>
  <si>
    <t>¡Atención!</t>
  </si>
  <si>
    <t>Enviar para:</t>
  </si>
  <si>
    <t>Send to:</t>
  </si>
  <si>
    <t>Enviar a:</t>
  </si>
  <si>
    <t>Envoyer à:</t>
  </si>
  <si>
    <t>10 KW</t>
  </si>
  <si>
    <t>20 KW</t>
  </si>
  <si>
    <t>40 KW</t>
  </si>
  <si>
    <t>65 KW</t>
  </si>
  <si>
    <t>100 KW</t>
  </si>
  <si>
    <t>LISBOA-FEIRAS CONGRESSOS E EVENTOS-FCE / ASSOCIAÇÃO EMPRESARIAL</t>
  </si>
  <si>
    <t>NIPC:</t>
  </si>
  <si>
    <t>503 657 891</t>
  </si>
  <si>
    <t>Rua do Bojador, Parque das Nações   -   1998-010 Lisboa   -   PORTUGAL</t>
  </si>
  <si>
    <t>Fax: 00-351-21-892 17 54</t>
  </si>
  <si>
    <r>
      <rPr>
        <b/>
        <sz val="10"/>
        <color indexed="56"/>
        <rFont val="Calibri"/>
        <family val="2"/>
      </rPr>
      <t>UNICRE</t>
    </r>
    <r>
      <rPr>
        <b/>
        <sz val="9"/>
        <color indexed="56"/>
        <rFont val="Calibri"/>
        <family val="2"/>
      </rPr>
      <t xml:space="preserve">  </t>
    </r>
    <r>
      <rPr>
        <b/>
        <sz val="8"/>
        <color indexed="56"/>
        <rFont val="Calibri"/>
        <family val="2"/>
      </rPr>
      <t>(VISA, Mastercard, American Express)</t>
    </r>
  </si>
  <si>
    <t>https://pagamentos.reduniq.pt/payments/3123865/cclfil/</t>
  </si>
  <si>
    <t>Requisições durante a Montagem e Realização tem um AGRAVAMENTO de 30% e está sujeita à disponibilidade do produto</t>
  </si>
  <si>
    <t>Requisitions during the Setting-up and Realization have a PENALTY of 30% and is subject to availability of the product</t>
  </si>
  <si>
    <t>Solicitudes durante el Montaje y Realización tienen un INCREMENTO de 30% y estan sujetas a la disponibilidad del producto</t>
  </si>
  <si>
    <t>Les demandes lors de l'Assemblage et de Réalisation a AUGMENTÉ de 30% et sous réserve de disponibilité du produit</t>
  </si>
  <si>
    <t>EXPODENTÁRIA 2022</t>
  </si>
  <si>
    <r>
      <t xml:space="preserve">1º dia Montagem + </t>
    </r>
    <r>
      <rPr>
        <b/>
        <sz val="8"/>
        <color indexed="56"/>
        <rFont val="Roboto Medium"/>
      </rPr>
      <t>Pagamento Total</t>
    </r>
  </si>
  <si>
    <r>
      <t xml:space="preserve">Ùltimo dia de Montagem   +   </t>
    </r>
    <r>
      <rPr>
        <b/>
        <sz val="8"/>
        <color indexed="56"/>
        <rFont val="Roboto Medium"/>
      </rPr>
      <t>Bilhetes</t>
    </r>
  </si>
  <si>
    <r>
      <rPr>
        <b/>
        <sz val="9"/>
        <color indexed="56"/>
        <rFont val="Roboto Medium"/>
      </rPr>
      <t xml:space="preserve">1º </t>
    </r>
    <r>
      <rPr>
        <sz val="8"/>
        <color indexed="56"/>
        <rFont val="Roboto Medium"/>
      </rPr>
      <t xml:space="preserve">Pagamento Espaço  +    </t>
    </r>
    <r>
      <rPr>
        <b/>
        <sz val="8"/>
        <color indexed="56"/>
        <rFont val="Roboto Medium"/>
      </rPr>
      <t>Desconto</t>
    </r>
  </si>
  <si>
    <r>
      <rPr>
        <b/>
        <sz val="9"/>
        <color indexed="56"/>
        <rFont val="Roboto Medium"/>
      </rPr>
      <t>2º</t>
    </r>
    <r>
      <rPr>
        <b/>
        <sz val="8"/>
        <color indexed="56"/>
        <rFont val="Roboto Medium"/>
      </rPr>
      <t xml:space="preserve"> </t>
    </r>
    <r>
      <rPr>
        <sz val="8"/>
        <color indexed="56"/>
        <rFont val="Roboto Medium"/>
      </rPr>
      <t>Pagamento Espaço</t>
    </r>
  </si>
  <si>
    <r>
      <t xml:space="preserve">Catalogo    +    </t>
    </r>
    <r>
      <rPr>
        <b/>
        <sz val="8"/>
        <color indexed="56"/>
        <rFont val="Roboto Medium"/>
      </rPr>
      <t>Stand Próprio</t>
    </r>
  </si>
  <si>
    <r>
      <t xml:space="preserve">Serviços    +    </t>
    </r>
    <r>
      <rPr>
        <b/>
        <sz val="8"/>
        <color indexed="56"/>
        <rFont val="Roboto Medium"/>
      </rPr>
      <t>Artes Finais</t>
    </r>
  </si>
  <si>
    <r>
      <rPr>
        <b/>
        <sz val="9"/>
        <color indexed="56"/>
        <rFont val="Roboto Medium"/>
      </rPr>
      <t>3</t>
    </r>
    <r>
      <rPr>
        <b/>
        <sz val="8"/>
        <color indexed="56"/>
        <rFont val="Roboto Medium"/>
      </rPr>
      <t xml:space="preserve">º </t>
    </r>
    <r>
      <rPr>
        <sz val="8"/>
        <color indexed="56"/>
        <rFont val="Roboto Medium"/>
      </rPr>
      <t>Pagamento Espaço</t>
    </r>
  </si>
  <si>
    <r>
      <t xml:space="preserve">Último dia Feira +   </t>
    </r>
    <r>
      <rPr>
        <b/>
        <sz val="8"/>
        <color indexed="56"/>
        <rFont val="Roboto Medium"/>
      </rPr>
      <t>1º Desmontagem</t>
    </r>
  </si>
  <si>
    <r>
      <t xml:space="preserve">1º dia Desmontagem    +   </t>
    </r>
    <r>
      <rPr>
        <b/>
        <sz val="8"/>
        <color indexed="56"/>
        <rFont val="Roboto Medium"/>
      </rPr>
      <t>Dev. Stand</t>
    </r>
  </si>
  <si>
    <r>
      <t xml:space="preserve">Livre-Trânsito    </t>
    </r>
    <r>
      <rPr>
        <b/>
        <sz val="8"/>
        <color indexed="56"/>
        <rFont val="Roboto Medium"/>
      </rPr>
      <t>+    Nº Bilhetes</t>
    </r>
  </si>
  <si>
    <t>SERVIÇOS DE ENERGIA ELÉCTRICA OBRIGATÓRIOS</t>
  </si>
  <si>
    <t>MANDATORY ELECTRICAL ENERGY SERVICES</t>
  </si>
  <si>
    <t>SERVICIOS DE ENERGÍA ELÉCTRICA OBLIGATORIOS</t>
  </si>
  <si>
    <t>SERVICES ÉNERGÉTIQUES OBLIGATOIRES</t>
  </si>
  <si>
    <t>SERVIÇOS DE ENERGIA ELÉCTRICA OPCIONAIS</t>
  </si>
  <si>
    <t>OPTIONAL ELECTRICAL ENERGY SERVICES</t>
  </si>
  <si>
    <t>SERVICIOS DE ENERGÍA ELÉCTRICA OPCIONALES</t>
  </si>
  <si>
    <t>SERVICES ÉNERGÉTIQUES OPTIONNELS</t>
  </si>
  <si>
    <t>Puxada eléctrica</t>
  </si>
  <si>
    <t>Electric Connection</t>
  </si>
  <si>
    <t>Cable Eléctrico</t>
  </si>
  <si>
    <t>Câble Électrique</t>
  </si>
  <si>
    <t>Consumo de Energia standard</t>
  </si>
  <si>
    <t>Standard Energy Consumption</t>
  </si>
  <si>
    <t>Consumo de Energía standard</t>
  </si>
  <si>
    <t>Consommation d’Énergie standart</t>
  </si>
  <si>
    <t>(Indique m2 ocupados)</t>
  </si>
  <si>
    <t>(Indicate sqm occupied)</t>
  </si>
  <si>
    <t>(Indiquez m2 occupé)</t>
  </si>
  <si>
    <t>Espaço</t>
  </si>
  <si>
    <t>Energ</t>
  </si>
  <si>
    <t>Email para envio de facturação:</t>
  </si>
  <si>
    <t>Email to send billing:</t>
  </si>
  <si>
    <t>Email para envío de facturación:</t>
  </si>
  <si>
    <t>Email pour envoyer la facturation:</t>
  </si>
  <si>
    <t>Telefone:</t>
  </si>
  <si>
    <t>Phone:</t>
  </si>
  <si>
    <t>Teléfono:</t>
  </si>
  <si>
    <t>Téléphone:</t>
  </si>
  <si>
    <t>Web:</t>
  </si>
  <si>
    <r>
      <rPr>
        <b/>
        <sz val="8"/>
        <color indexed="10"/>
        <rFont val="Rockwell Extra Bold"/>
        <family val="1"/>
      </rPr>
      <t>*</t>
    </r>
    <r>
      <rPr>
        <b/>
        <sz val="8"/>
        <color indexed="53"/>
        <rFont val="Rockwell Extra Bold"/>
        <family val="1"/>
      </rPr>
      <t xml:space="preserve"> </t>
    </r>
    <r>
      <rPr>
        <sz val="8"/>
        <color indexed="56"/>
        <rFont val="Calibri"/>
        <family val="2"/>
      </rPr>
      <t>Email:</t>
    </r>
  </si>
  <si>
    <t>Código Postal:</t>
  </si>
  <si>
    <t>Zip Code:</t>
  </si>
  <si>
    <t>Code Postal:</t>
  </si>
  <si>
    <t>Morada:</t>
  </si>
  <si>
    <t>Address:</t>
  </si>
  <si>
    <t>Dirección:</t>
  </si>
  <si>
    <t>Adresse:</t>
  </si>
  <si>
    <t>Localidade:</t>
  </si>
  <si>
    <t>Town:</t>
  </si>
  <si>
    <t>Ciudad:</t>
  </si>
  <si>
    <t>Ville:</t>
  </si>
  <si>
    <r>
      <rPr>
        <b/>
        <sz val="8"/>
        <color indexed="10"/>
        <rFont val="Rockwell Extra Bold"/>
        <family val="1"/>
      </rPr>
      <t>*</t>
    </r>
    <r>
      <rPr>
        <b/>
        <sz val="8"/>
        <color indexed="10"/>
        <rFont val="Calibri"/>
        <family val="2"/>
      </rPr>
      <t xml:space="preserve"> </t>
    </r>
  </si>
  <si>
    <t>DADOS DE FACTURAÇÃO</t>
  </si>
  <si>
    <t>INVOICE INFORMATION</t>
  </si>
  <si>
    <t>DATOS DE FACTURACIÓN</t>
  </si>
  <si>
    <t>DONNÉES DE FACTURATION</t>
  </si>
  <si>
    <t>SE FOR DIFERENTE dos Dados do Expositor</t>
  </si>
  <si>
    <t>IF DIFFERENT Exhibitor's Information</t>
  </si>
  <si>
    <t>SI ES DISTINTO de los Datos del Expositor</t>
  </si>
  <si>
    <t>SI DIFFÉRENT des Donnés du Exposant</t>
  </si>
  <si>
    <t>Nome da Empresa pagadora:</t>
  </si>
  <si>
    <t>Name of the Paying Company:</t>
  </si>
  <si>
    <t>Nombre de la empresa pagadora:</t>
  </si>
  <si>
    <t>Nom de l'entreprise payante :</t>
  </si>
  <si>
    <t>DADOS DO EXPOSITOR</t>
  </si>
  <si>
    <t>EXHIBITOR'S INFORMATION</t>
  </si>
  <si>
    <t>DATOS DEL EXPOSITOR</t>
  </si>
  <si>
    <t>DONNÉES DU EXPOSANT</t>
  </si>
  <si>
    <t>Email:</t>
  </si>
  <si>
    <t>Açores</t>
  </si>
  <si>
    <t>Madeira</t>
  </si>
  <si>
    <t>Portugal</t>
  </si>
  <si>
    <t xml:space="preserve">Portugal </t>
  </si>
  <si>
    <t xml:space="preserve">Vão enviar NOTA DE ENCOMENDA?  </t>
  </si>
  <si>
    <t xml:space="preserve">Will you send ORDER FORM?  </t>
  </si>
  <si>
    <t xml:space="preserve">¿Van a enviar ORDEN DE PEDIDO?  </t>
  </si>
  <si>
    <t xml:space="preserve">Enverrez-vous BON DE COMMANDE?  </t>
  </si>
  <si>
    <t xml:space="preserve">Necesitam de FACTURA PROFORMA?   </t>
  </si>
  <si>
    <t xml:space="preserve">you need INVOICE PROFORMA?   </t>
  </si>
  <si>
    <t xml:space="preserve">¿Necesitan de FACTURA PROFORMA?   </t>
  </si>
  <si>
    <t xml:space="preserve">Avez-vous besoin FACTURE PROFORMA?   </t>
  </si>
  <si>
    <t>SIM</t>
  </si>
  <si>
    <t>YES</t>
  </si>
  <si>
    <t>SÍ</t>
  </si>
  <si>
    <t>OUI</t>
  </si>
  <si>
    <t xml:space="preserve">Entidade Pública   </t>
  </si>
  <si>
    <t xml:space="preserve">Public Entity   </t>
  </si>
  <si>
    <t xml:space="preserve">Entidad Pública   </t>
  </si>
  <si>
    <t xml:space="preserve">Entité Publique   </t>
  </si>
  <si>
    <t>Nome do Responsável pela Participação:</t>
  </si>
  <si>
    <t>Name of Responsable for Participation:</t>
  </si>
  <si>
    <t>Nombre Responsable por la Participación:</t>
  </si>
  <si>
    <t>Nom du Responsable pour la Participation:</t>
  </si>
  <si>
    <t>Cargo:</t>
  </si>
  <si>
    <t>Job:</t>
  </si>
  <si>
    <t>Titre:</t>
  </si>
  <si>
    <t>(os dados recolhidos são facultados pelo titular no quadro das obrigações contratuais com a Lisboa-FCE e serão mantidos enquanto durar tal relação e para esse efeito)</t>
  </si>
  <si>
    <t>(data collected is provided by the bank / identification cardholder within the framework of the contractual obligations with Lisboa-FCE and will be kept for the length of the contractual relationship and for that effect)</t>
  </si>
  <si>
    <t>(los datos recogidos serán proporcionados por el titular en el marco de las obligaciones contractuales con Lisboa-FCE y serán mantenidos  mientras dure la relación contractual y para ese efecto)</t>
  </si>
  <si>
    <t>les données collectées sont fournies par le titulaire dans le cadre des obligations contractuelles avec Lisbon-FCE et seront conservées pendant la durée de cette relation et à cette fin</t>
  </si>
  <si>
    <t>http://ec.europa.eu/taxation_customs/vies/vatResponse.html</t>
  </si>
  <si>
    <t>rgpd@ccl.fil.pt</t>
  </si>
  <si>
    <t>juridico@centroarbitragemlisboa.pt</t>
  </si>
  <si>
    <t>director@centroarbitragemlisboa.pt</t>
  </si>
  <si>
    <t>www.centroarbitragemlisboa.pt</t>
  </si>
  <si>
    <t>www.consumidor.pt</t>
  </si>
  <si>
    <t>NORMAS DE PARTICIPAÇÃO</t>
  </si>
  <si>
    <t>PARTICIPATION RULES</t>
  </si>
  <si>
    <t>NORMAS DE PARTICIPACIÓN</t>
  </si>
  <si>
    <t>RÈGLES DE PARTICIPATION</t>
  </si>
  <si>
    <t>CONDIÇÕES DE PARTICIPAÇÃO</t>
  </si>
  <si>
    <t>REGIME DE IVA EM MATÉRIA DE FEIRAS</t>
  </si>
  <si>
    <t>CONDITIONS OF PARTICIPATION</t>
  </si>
  <si>
    <t>VAT SYSTEM REGARDING FAIRS</t>
  </si>
  <si>
    <t xml:space="preserve">CONDICIONES DE PARTICIPACIÓN </t>
  </si>
  <si>
    <t>RÉGIMEN DE IVA EN MATERIA DE FERIAS</t>
  </si>
  <si>
    <t>CONDITIONS DE PARTICIPATION</t>
  </si>
  <si>
    <t>TVA REGIME EN MATIÈRE DE FOIRES</t>
  </si>
  <si>
    <t>APROVAÇÃO DE STANDS</t>
  </si>
  <si>
    <t>LEGISLAÇÃO SOBRE PAGAMENTOS EM DINHEIRO</t>
  </si>
  <si>
    <t>APPROVAL OF STANDS</t>
  </si>
  <si>
    <t>LEGISLATION ON PAYMENTS IN CASH</t>
  </si>
  <si>
    <t>APROBACIÓN DE STANDS</t>
  </si>
  <si>
    <t>LEGISLACIÓN DE PAGOS EN DINERO</t>
  </si>
  <si>
    <t>APPROBATION DES STANDS</t>
  </si>
  <si>
    <t>LÉGISLATION DES PAIEMENTS EN ARGENT</t>
  </si>
  <si>
    <t>• Movimentação de cargas</t>
  </si>
  <si>
    <t>• Movement of loads</t>
  </si>
  <si>
    <t>• Desplazamiento de cargas</t>
  </si>
  <si>
    <t>• Manipulation de charges</t>
  </si>
  <si>
    <t>BILHETEIRA</t>
  </si>
  <si>
    <t>TICKET OFFICE</t>
  </si>
  <si>
    <t>TAQUILLA</t>
  </si>
  <si>
    <t>BILLETTERIE</t>
  </si>
  <si>
    <t>Pré-pago / Hora</t>
  </si>
  <si>
    <t>Pre-paid / Hour</t>
  </si>
  <si>
    <t>Prepaid / Heure</t>
  </si>
  <si>
    <t>3ª Hora e seguintes</t>
  </si>
  <si>
    <t>3rd hour and following</t>
  </si>
  <si>
    <t>3ª Hora y siguientes</t>
  </si>
  <si>
    <t>3ème Heure et suivant</t>
  </si>
  <si>
    <t>CARTÕES DE MONTAGEM / DESMONTAGEM</t>
  </si>
  <si>
    <t>CARDS OF ASSEMBLY / DISMANTLING</t>
  </si>
  <si>
    <t>PASES DE MONTAJE / DESMONTAJE</t>
  </si>
  <si>
    <t>CARTES DE MONTAGE / DEMONTAGE</t>
  </si>
  <si>
    <t>CARTÕES DE EXPOSITOR</t>
  </si>
  <si>
    <t>Expositores EXTRA COMUNITÁRIOS</t>
  </si>
  <si>
    <t xml:space="preserve">CARDS OF EXHIBITOR'S </t>
  </si>
  <si>
    <t>EXTRA COMMUNITY Exhibitors</t>
  </si>
  <si>
    <t>PASES DE EXPOSITOR</t>
  </si>
  <si>
    <t>CARTES DE EXPOSANT</t>
  </si>
  <si>
    <t>Exposants EXTRA COMMUNAUTAIRE</t>
  </si>
  <si>
    <t>MORADA</t>
  </si>
  <si>
    <t>Expositores COMUNITÁRIOS</t>
  </si>
  <si>
    <t>ADRESS</t>
  </si>
  <si>
    <t>COMMUNITY Exhibitors</t>
  </si>
  <si>
    <t>DIRECCIÓN</t>
  </si>
  <si>
    <t>ADRESSE</t>
  </si>
  <si>
    <t>Exposants COMMUNAUTAIRE</t>
  </si>
  <si>
    <t>CONTACTOS</t>
  </si>
  <si>
    <t>Utilização dos Dados</t>
  </si>
  <si>
    <t>Transmissão dos Dados Pessoais a Terceiros</t>
  </si>
  <si>
    <t>CONTACTS</t>
  </si>
  <si>
    <t>Data Usage</t>
  </si>
  <si>
    <t>Transmission of Personal Data to Third Parties</t>
  </si>
  <si>
    <t>Uso de Datos</t>
  </si>
  <si>
    <t>Transmisión de Datos Personales a Terceros</t>
  </si>
  <si>
    <t>Utilisation des Données</t>
  </si>
  <si>
    <t>Transmission de Donnees Personnelles a des Tiers</t>
  </si>
  <si>
    <t>Direitos dos Titulares dos Dados Pessoais</t>
  </si>
  <si>
    <t>Rights of the Personal Data Holders</t>
  </si>
  <si>
    <t>Derechos de los Titulares de los Datos Personales</t>
  </si>
  <si>
    <t>Droits des Titulaires de Données Personnelles</t>
  </si>
  <si>
    <t>Email: para o endereço de correio electrónico</t>
  </si>
  <si>
    <t xml:space="preserve">Email: to the electronic mail address </t>
  </si>
  <si>
    <t>Email: para la dirección de correo electrónico</t>
  </si>
  <si>
    <t>Email: pour l'adresse e-mail</t>
  </si>
  <si>
    <t>Mais informações em Portal do Consumidor:</t>
  </si>
  <si>
    <t>More information on Consumer Portal:</t>
  </si>
  <si>
    <t>Más informaciones en el Portal del Consumidor:</t>
  </si>
  <si>
    <t>Plus d'informations dans le Portail des Consommateurs:</t>
  </si>
  <si>
    <t>REGULAMENTO GERAL DE PROTECÇÃO DE DADOS</t>
  </si>
  <si>
    <t>GENERAL DATA PROTECTION REGULATION</t>
  </si>
  <si>
    <t>REGLAMENTO GENERAL DE PROTECCIÓN DE DATOS</t>
  </si>
  <si>
    <t>RÈGLEMENT GÉNÉRAL SUR LA PROTECTION DES DONNÉES</t>
  </si>
  <si>
    <t xml:space="preserve">RESOLUÇÃO ALTERNATIVA DE LITÍGIOS DE CONSUMO </t>
  </si>
  <si>
    <t>ALTERNATIVE DISPUTE RESOLUTION FOR CONSUMERS</t>
  </si>
  <si>
    <t>RESOLUCIÓN ALTERNATIVA DE LITIGIOS EN MATERIA DE CONSUMO</t>
  </si>
  <si>
    <t>RÉSOLUTION ALTERNATIVE DES LITIGES DE CONSOMMATION</t>
  </si>
  <si>
    <t>A utilização que a Lisboa-FCE faz dos dados que recolhe respeita a finalidade e âmbito em que os mesmos foram recolhidos, conforme estipulado em Princípios Relativos ao Tratamento de Dados Pessoais.
Enquanto Cliente ou Utilizador dos serviços da Lisboa-FCE, o tratamento dos dados é efectuado nos seguintes âmbitos:
- Para a execução de todas as obrigações legais decorrentes da contratação e utilização do serviço ou produto a que dizem respeito e pelo 
   período de tempo adequado e necessário à concretização dos objectivos contratuais ou das obrigações legais;
- Para comunicações directamente associadas à contratação e prestação do serviço, incluindo terceiras entidades que com a Lisboa-FCE 
   colaboram na prestação do serviço e o complementam e com as quais a Lisboa-FCE tem um regime de parceria para aquele fim;
- Para elaboração do catálogo electrónico ou físico, guia de visitante, ou quaisquer publicações associadas ao evento ou serviço 
   contratualizado;</t>
  </si>
  <si>
    <t xml:space="preserve">The usage of data processed by Lisboa-FCE is in respect of the scope and purpose for which they were processed, as stated in Personal Data Processing Principles. 
As Client or User of Lisboa-FCE services, the processing of data is handled in the following circumstances:
- For the execution of all the legal responsibilities bound by the contracting and usage of the service or product to which they pertain to, and 
   for the appropriate and necessary amount of time for the completion of the contractual objectives or legal responsibilities;
- For notifications directly associated with contracting and rendering of service, including third parties that collaborate with Lisboa-FCE in 
   rendering of service and that which complement it and with which Lisboa-FCE has a partnership regimen for that purpose; 
- For the elaboration of the electronic or physical catalogue, visitors’ guide, or any publications associated with the event or with the hired 
   service; </t>
  </si>
  <si>
    <t>El uso de los datos procesados por Lisboa-FCE se refiere al alcance y el propósito para el que fueron procesados, como se establece en los Principios de procesamiento de datos personales.
Como cliente o usuario de los servicios de Lisboa-FCE, el procesamiento de los datos se realiza en las siguientes circunstancias:
- Para la ejecución de todas las responsabilidades legales vinculadas por la contratación y el uso del servicio o producto al que pertenecen, y 
   por el  tiempo apropiado y necesario para el cumplimiento de los objetivos contractuales o responsabilidades legales;
- Para las notificaciones directamente asociadas con la contratación y la prestación del servicio, incluidos terceros que colaboran con Lisboa-
    FCE en la prestación del servicio y aquellos que lo complementan y con los que Lisboa-FCE tiene un régimen de asociación para tal fin;
- Para la elaboración del catálogo electrónico o físico, la guía para visitantes o cualquier publicación relacionada con el evento o con el 
   servicio contratado;</t>
  </si>
  <si>
    <t>L'utilisation des données traitées par Lisboa-FCE se fait dans le respect de la portée et du but pour lesquels elles ont été traitées, comme indiqué dans les Principes du traitement des données à caractère personnel.
En tant que client ou utilisateur des services de Lisboa-FCE, le traitement des données est géré dans les circonstances suivantes:
- Pour l'exécution de toutes les responsabilités légales liées à la conclusion et à l'utilisation du service ou du produit auquel elles se 
   rapportent, et pour le temps approprié et nécessaire à l'accomplissement des objectifs contractuels ou des responsabilités légales;
- Pour les notifications directement associées à la passation de contrat et à la prestation de services, y compris les tiers qui collaborent avec 
   Lisboa-FCE dans la prestation de services et ceux qui le complètent et avec lesquels Lisboa-FCE a un régime de partenariat à cette fin;
- Pour l'élaboration du catalogue électronique ou physique, du guide des visiteurs ou de toute publication associée à l'événement ou au 
   service loué;</t>
  </si>
  <si>
    <t>A Lisboa-FCE só transmite a terceiros os dados pessoais que recolhe, respeitando o princípio da minimização dos dados constante da 
alínea c) do n.º 1 do RGPD e quando técnica ou legalmente o tenha de fazer, nomeadamente, mas não exclusivamente, nas seguintes situações:
- Nos processos associados a transacções, nomeadamente transmissões relacionadas com pagamentos e/ou comunicação de facturas à 
   Autoridade Tributária;
- Na comunicação, quando utiliza serviços de terceiros, por exemplo, para o envio comunicações, nomeadamente de emails, ou para a 
   execução e prestação de serviços complementares aos contratados como sejam, limpeza, segurança, decoração, inscrição para catálogo 
   do evento, guia de visitante e ainda entre entidades co-organizadoras do evento.
- Em cumprimento de obrigação legal de resposta a pedido de autoridade competente, tal como entidades reguladoras, órgãos de polícia 
    criminal ou tribunais;
- Para, no interesse legítimo da Lisboa-FCE, apresentar / desenvolver acções em defesa dos seus direitos ou para protecção dos seus 
   Clientes e/ou Utilizadores;</t>
  </si>
  <si>
    <t>Lisboa-FCE only transmits to third parties the personal data it processes, respecting the data minimization principle stated in alínea c) 
of n.º 1 of GDPR and in cases when technically and legally must do so, namely  but not exclusively, in the following situations:
- In processes associated with transactions, namely transmissions related to payments and/or invoice notifications to Tributary Authorities; 
- In notification, when utilizing services of third parties, such as, sending communications, namely emails, performance and rendering of 
   complementary services to those hired such as, cleaning, security, decoration, event catalogue inscriptions, visitors’ guide and also among 
   co-organizers of the event.
- In obedience of legal responsibility when complying with request of competent authorities, such as regulatory entities, organs of criminal 
   police or courts of law; 
- For, in the legitimate interest of Lisboa-FCE, the presentation/development of actions in the defense of its rights or for the protection of its 
   Clients and/or Users;</t>
  </si>
  <si>
    <t>Lisboa-FCE solo transmite a terceros los datos personales que procesa, respetando el principio de minimización de datos establecido en 
alinea c) del n.º 1 de GDPR y en los casos en que técnica y legalmente lo debe hacer , a saber, pero no exclusivamente, en las siguientes situaciones:
- En procesos asociados con transacciones, a saber, transmisiones relacionadas con pagos y / o notificaciones de facturas a las Autoridades 
   Tributarias;
- En notificación, cuando se utilizan servicios de terceros, tales como, envío de comunicaciones, es decir, correos electrónicos, rendimiento y 
   prestación de servicios complementarios a los contratados, como limpieza, seguridad, decoración, inscripciones de catálogos de eventos, 
   guía para visitantes y también entre entidades coorganizadoras del evento.
- En obediencia a la responsabilidad legal al cumplir con la solicitud de las autoridades competentes, tales como las entidades reguladoras, 
   los órganos de la policía criminal o los tribunales de justicia;
- Para, en interés legítimo de Lisboa-FCE, la presentación / desarrollo de acciones en defensa de sus derechos o para la protección de sus 
   Clientes y / o Usuarios;</t>
  </si>
  <si>
    <t>Lisboa-FCE ne transmet à des tiers que les données personnelles qu'elle traite, respectant le principe de minimisation des données énoncé 
à l'alinea c) du n° 1 du GDPR et dans les cas où techniquement et légalement doivent le faire, à savoir, mais pas exclusivement, dans les situations suivantes:
- Dans les processus associés aux transactions, à savoir les transmissions liées aux paiements et / ou les notifications de factures aux
   autorités des tributaires;
- Dans la notification, lors de l'utilisation de services de tiers, tels que l'envoi de communications, à savoir les courriels, la prestation et la 
   prestation de services complémentaires aux personnes embauchées tels que nettoyage, sécurité, décoration, inscriptions au catalogue 
   d'événements, guide de visite et aussi parmi les co-organisateurs de l'événement.
- Obéissant à la responsabilité légale lorsqu'il se conforme à la demande des autorités compétentes, telles que les organismes de 
   réglementation, les organes de police criminelle ou les tribunaux;
- Pour, dans l'intérêt légitime de Lisboa-FCE, la présentation / le développement d'actions dans la défense de ses droits ou pour la protection 
   de ses Clients et / ou Utilisateurs;</t>
  </si>
  <si>
    <t>Revogação da Autorização para Tratamento - em qualquer momento, o Titular dos Dados Pessoais pode revogar autorização que tenha dado, sem prejuízo de que, mesmo assim, a Lisboa-FCE proceda ao tratamento desses dados quando:
 - Tiverem sido recolhidos no âmbito da celebração de um contrato;
 - Sejam necessários para o cumprimento de obrigações legais;
 - Sejam essenciais para comprovar transacções;
 - Sejam necessários no âmbito de acções de defesa e/ou protecção de direitos da Lisboa-FCE, dos seus Clientes e/ou Utilizadores.
Sempre que pretender poderá actualizar os seus dados pessoais, incluindo os seus consentimentos podendo, para esse efeito, contactar-nos através dos seguintes endereços: Carta: dirigida à LISBOA-FCE,  para Rua do Bojador, Parque das Nações, 1998-010 Lisboa, PORTUGAL.</t>
  </si>
  <si>
    <t>Revocation of Authorization for Processing - at any time, the Personal Data Holder may revoke the permission that he/she had granted, without prejudice to, all the same, as Lisboa-FCE proceeds with the processing of that data when:  
 - It was processed within the scope of the celebration of a contract; 
 - It is necessary for the compliance with legal responsibilities;
 - It is essential for proof of transactions;
 - It is necessary in the scope of defense actions and /or the protections of the legal rights of Lisboa-FCE, of its clients and/or Users. 
Anytime you wish to so, you may update your personal data, including your consents, whereby you may , for this effect ,contact us in the following manners: Letter: addressed to LISBOA-FCE, and sent to the Rua do Bojador, Parque das Nações, 1998-010 Lisboa, PORTUGAL.</t>
  </si>
  <si>
    <t>Revocación de la autorización para el procesamiento: en cualquier momento, el titular de los datos personales puede revocar el permiso otorgado, sin perjuicio de lo mismo, que Lisboa-FCE proceda con el procesamiento de los datos. esa información cuando:
 - Fue procesado dentro del alcance de la celebración de un contrato;
 - Es necesario para el cumplimiento de las responsabilidades legales;
 - Es esencial para la prueba de las transacciones;
 - Es necesario en el ámbito de las acciones de defensa y / o la protección de los derechos legales de Lisboa-FCE, de sus clientes y / o Usuarios.
En cualquier momento, puede actualizar sus datos personales, incluidos sus consentimientos, mediante los cuales puede, para este efecto, contactarnos de la siguiente manera: Carta: dirigida a LISBOA-FCE, Rua do Bojador, Parque das Nações, 1998-010 Lisboa, PORTUGAL.</t>
  </si>
  <si>
    <t>Révocation de l'Autorisation de Traitement - à tout moment, le Titulaire des Données Personnelles peut révoquer l'autorisation qu'il a accordée, sans préjudice, tout de même, que Lisboa-FCE procède au traitement de cette données lorsque:
 - Il a été traité dans le cadre de la célébration d'un contrat;
 - Il est nécessaire pour le respect des responsabilités légales;
 - Il est essentiel pour la preuve des transactions;
 - Il est nécessaire dans le cadre des actions de défense et/ou de la protection des droits légaux de Lisboa-FCE, de ses clients et/ou utilisateurs.  A tout moment, vous pouvez mettre à jour vos informations personnelles, y compris vos consentements, ce qui vous permet de nous contacter de la manière suivante: Lettre:  à LISBOA-FCE, et envoyée à, Rua do Bojador, Parque das Nações, 1998-010 Lisboa, PORTUGAL.</t>
  </si>
  <si>
    <t>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t>
  </si>
  <si>
    <t>In accordance with Article 6(6)(a) of the VAT Code (opposite), VAT is not applied in Portugal to those exhibiting companies whose headquarters are based outside our national territory. 
In order to apply this clause, exhibitors coming from countries outside the European Community must prove they are registered for VAT by providing a statement issued by the tax administration of their country of origin. 
(IF IT WAS NOT DONE PROOF, WILL BE ISSUED BILL WITH OF 23%). 
This clause does not apply to the car park, ticket office or restaurant services or any other one-off operations subject to analysis.</t>
  </si>
  <si>
    <t>A las empresas expositoras cuya sede se sitúe fuera del territorio nacional no se les aplica el IVA en Portugal / España, de conformidad con lo dispuesto en el párrafo a) del nº 6 del art.º 6.º (al contrario) del Código del IVA. Para aplicación de esta regla a expositores provenientes de países fuera de la comunidad europea, será necesario comprobar su calidad de sujeto pasivo de impuesto mediante la entrega de declaración emitida por la administración fiscal de su país de origen. (SI NO SE DEMUESTRA, SE EMITIRÁ FACTURA CON IVA DE 23%). 
Esta regla no se aplica a los servicios de parque,  venta de entradas y al servicio de restaurante o cualquier otra operación puntual, susceptible de análisis en su momento.</t>
  </si>
  <si>
    <t>Les sociétés qui exposent et dont le siège social ne se situe pas au Portugal ne sont pas assujetties à la TVA, conformément aux dispositions de l'alinéa a) du paragraphe 6 de l'article 6 (au contraire) du code de la TVA. 
Pour bénéficier de cette disposition les exposants dont le siège social se situe en dehors de l'Union européenne devront présenter une déclaration émise par l'administration fiscale de leur pays d'origine prouvant leur exonération d'impôt. (SI LA PREUVE NE SE FAIT PAS, IL SERA EMIS LA FACTURE DE TVA DE 23%). Cette règle ne s'applique pas aux services de stationnement, aux billets et au service de restauration et à toutes autres opérations spécifiques qui devront être analysées.</t>
  </si>
  <si>
    <t>Valide o seu Nº de Contribuinte para confirmar a não sujeição a IVA à taxa em vigor em Portugal. Verifique em:</t>
  </si>
  <si>
    <t>Validate your VAT Number to confirm not subject to VAT at the rate prevailing in Portugal. Check in:</t>
  </si>
  <si>
    <t>Valide su NIF para confirmar que no están sujetos al IVA  vigente en Portugal. Verifique en:</t>
  </si>
  <si>
    <t>Validez le N° Contribuable pour confirmer non soumis à la TVA au taux en vigueur au Portugal. Vérifier dans:</t>
  </si>
  <si>
    <t>Nos termos do disposto na Lei n.º 92/2017, de 22 de Agosto, informamos que os pagamentos respeitantes a facturas e/ou adiantamentos de valor igual ou superior a €1.000,00 não poderão ser feitos em numerário: deverão ser efectuados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t>
  </si>
  <si>
    <t>Pursuant to the provisions of Law no. 92/2017 of 22 August, we inform you that payments relating to invoices and / or advances of €1,000.00 or more may not be made in cash: they must be made by bank transfer, bank deposit, or nominative check.
The above limit applies to the total value of the participation, so that parts of the total amount of the participation, although below the amount mentioned above, can not, according to the same law, be made in cash.</t>
  </si>
  <si>
    <t>De acuerdo con lo dispuesto en la Ley nº 92/2017, de 22 de agosto, informamos que los pagos relativos a facturas y / o anticipos de valor igual o superior a €1.000,00 no podrán efectuarse en efectivo: deberán efectuarse por transferencia bancaria, depósito bancario, o cheque nominativo. El límite mencionado se aplica al valor total de la participación, por lo que las partes de la totalidad del valor de la participación, aunque por debajo del importe antes mencionado, no podrán, de acuerdo con la misma ley, efectuarse en efectivo.</t>
  </si>
  <si>
    <t>Conformément à la loi n ° 92/2017 du 22 août, nous vous informons que les paiements relatifs aux factures et / ou avances de €1 000,00 ou plus ne peuvent être effectués en espèces: ils doivent être effectués par virement bancaire, dépôt bancaire ou chèque nominatif.
La limite ci-dessus s'applique à la valeur totale de la participation, de sorte que des parties du montant total de la participation, bien que inférieures au montant mentionné ci-dessus, ne peuvent, selon la même loi, être faites en espèces.</t>
  </si>
  <si>
    <t>Em caso de litígio o consumidor pode recorrer a uma Entidade de Resolução Alternativa de Litígios de consumo:  CENTRO DE ARBITRAGEM DE CONFLITOS DE CONSUMO DE LISBOA; R. dos Douradores, 116 - 2º - 1100-207 Lisboa / T: 00-351-218 807 000/F: 00-351-218 807 038.</t>
  </si>
  <si>
    <t>In case of dispute the consumer may resort to an Alternative Resolution Entity of consumer disputes: CENTRO DE ARBITRAGEM DE CONFLITOS DE CONSUMO DE LISBOA; R. dos Douradores, 116 - 2º - 1100-207 Lisboa / T: 00-351-218 807 000/F: 00-351-218 807 038.</t>
  </si>
  <si>
    <t>En caso de conflicto, el consumidor podrá recurrir a la  Entidad de Resolución Alternativa de Litigios de consumo: CENTRO DE ARBITRAGEM DE CONFLITOS DE CONSUMO DE LISBOA; R. dos Douradores, 116 - 2º - 1100-207 Lisboa / T: 00-351-218 807 000/F: 00-351-218 807 038.</t>
  </si>
  <si>
    <t>En cas de litige, le consommateur peut recourir à la Entité de Résolution Alternative des Litiges consommation: CENTRO DE ARBITRAGEM DE CONFLITOS DE CONSUMO DE LISBOA; R. dos Douradores, 116 - 2º - 1100-207 Lisboa / T: 00-351-218 807 000/F: 00-351-218 807 038.</t>
  </si>
  <si>
    <t>PRESTA CONSENTIMENTO AO TRATAMENTO DOS DADOS CONSTANTES NESTA REQUISIÇÃO DE PARTICIPAÇÃO?</t>
  </si>
  <si>
    <t>DOES IT GIVE CONSENT TO THE PROCESSING OF THE DATA CONTAINED IN THIS REQUEST FOR PARTICIPATION?</t>
  </si>
  <si>
    <t>¿DA SU CONSENTIMIENTO AL TRATAMIENTO DE LOS DATOS CONTENIDOS EN ESTA SOLICITUD DE INSCRIPCIÓN?</t>
  </si>
  <si>
    <t>DONNE CONSENTEMENT AU TRAITEMENT DES DONNEES CONTENUES DANS CETTE DEMANDE DE PARTICIPATION?</t>
  </si>
  <si>
    <t>(1) FICHA DE EXPOSITOR</t>
  </si>
  <si>
    <t>(1) EXHIBITOR FORM</t>
  </si>
  <si>
    <t>(1) FORMULAIRE D'EXPOSANT</t>
  </si>
  <si>
    <t>21 a 23 de Novembro 2024</t>
  </si>
  <si>
    <t>21st to 23td of November 2024</t>
  </si>
  <si>
    <t>21 al 23 de Noviembre de 2024</t>
  </si>
  <si>
    <t>21 au 23 Novembre 2024</t>
  </si>
  <si>
    <t>EXPODENTÁRIA 2024</t>
  </si>
  <si>
    <t>21st to 23rd of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</si>
</sst>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3" formatCode="_-* #,##0.00_-;\-* #,##0.00_-;_-* &quot;-&quot;??_-;_-@_-"/>
    <numFmt numFmtId="164" formatCode="dd\ \/\ mm\ \/\ yyyy"/>
    <numFmt numFmtId="165" formatCode="#,##0.00\ &quot;€&quot;"/>
    <numFmt numFmtId="166" formatCode="dd/mm/yy;@"/>
    <numFmt numFmtId="167" formatCode="dd/mm/yy"/>
  </numFmts>
  <fonts count="122" x14ac:knownFonts="1">
    <font>
      <sz val="10"/>
      <name val="Arial"/>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b/>
      <sz val="9"/>
      <color indexed="56"/>
      <name val="Calibri"/>
      <family val="2"/>
    </font>
    <font>
      <sz val="8"/>
      <color indexed="56"/>
      <name val="Calibri"/>
      <family val="2"/>
    </font>
    <font>
      <b/>
      <sz val="10"/>
      <color indexed="56"/>
      <name val="Calibri"/>
      <family val="2"/>
    </font>
    <font>
      <sz val="10"/>
      <name val="Calibri"/>
      <family val="2"/>
    </font>
    <font>
      <sz val="7"/>
      <name val="Calibri"/>
      <family val="2"/>
    </font>
    <font>
      <sz val="8"/>
      <name val="Calibri"/>
      <family val="2"/>
    </font>
    <font>
      <b/>
      <sz val="8"/>
      <color indexed="56"/>
      <name val="Calibri"/>
      <family val="2"/>
    </font>
    <font>
      <sz val="9"/>
      <name val="Calibri"/>
      <family val="2"/>
    </font>
    <font>
      <b/>
      <sz val="9"/>
      <name val="Calibri"/>
      <family val="2"/>
    </font>
    <font>
      <b/>
      <sz val="8"/>
      <name val="Calibri"/>
      <family val="2"/>
    </font>
    <font>
      <b/>
      <sz val="8"/>
      <color indexed="10"/>
      <name val="Calibri"/>
      <family val="2"/>
    </font>
    <font>
      <sz val="12"/>
      <name val="Calibri"/>
      <family val="2"/>
    </font>
    <font>
      <sz val="8"/>
      <name val="Arial"/>
      <family val="2"/>
    </font>
    <font>
      <b/>
      <sz val="8"/>
      <color indexed="10"/>
      <name val="Rockwell Extra Bold"/>
      <family val="1"/>
    </font>
    <font>
      <sz val="11"/>
      <name val="Calibri"/>
      <family val="2"/>
    </font>
    <font>
      <b/>
      <sz val="7"/>
      <name val="Calibri"/>
      <family val="2"/>
    </font>
    <font>
      <sz val="10"/>
      <name val="Arial"/>
      <family val="2"/>
    </font>
    <font>
      <b/>
      <sz val="8"/>
      <color indexed="56"/>
      <name val="Roboto Medium"/>
    </font>
    <font>
      <sz val="8"/>
      <color indexed="56"/>
      <name val="Roboto Medium"/>
    </font>
    <font>
      <b/>
      <sz val="9"/>
      <color indexed="56"/>
      <name val="Roboto Medium"/>
    </font>
    <font>
      <b/>
      <sz val="8"/>
      <color indexed="53"/>
      <name val="Rockwell Extra Bold"/>
      <family val="1"/>
    </font>
    <font>
      <u/>
      <sz val="10"/>
      <color theme="10"/>
      <name val="Arial"/>
      <family val="2"/>
    </font>
    <font>
      <u/>
      <sz val="9"/>
      <color theme="10"/>
      <name val="Calibri"/>
      <family val="2"/>
    </font>
    <font>
      <u/>
      <sz val="8"/>
      <color theme="10"/>
      <name val="Calibri"/>
      <family val="2"/>
    </font>
    <font>
      <sz val="10"/>
      <color theme="1"/>
      <name val="Bookman Old Style"/>
      <family val="2"/>
    </font>
    <font>
      <sz val="9"/>
      <color theme="1"/>
      <name val="Calibri"/>
      <family val="2"/>
    </font>
    <font>
      <sz val="8"/>
      <color theme="1"/>
      <name val="Calibri"/>
      <family val="2"/>
    </font>
    <font>
      <sz val="7"/>
      <color theme="0" tint="-0.499984740745262"/>
      <name val="Calibri"/>
      <family val="2"/>
    </font>
    <font>
      <sz val="8"/>
      <color theme="3"/>
      <name val="Calibri"/>
      <family val="2"/>
      <scheme val="minor"/>
    </font>
    <font>
      <sz val="8"/>
      <color theme="3"/>
      <name val="Calibri"/>
      <family val="2"/>
    </font>
    <font>
      <b/>
      <sz val="8"/>
      <color theme="3"/>
      <name val="Calibri"/>
      <family val="2"/>
    </font>
    <font>
      <sz val="8"/>
      <color rgb="FF1F497D"/>
      <name val="Calibri"/>
      <family val="2"/>
    </font>
    <font>
      <sz val="8"/>
      <color theme="0" tint="-0.499984740745262"/>
      <name val="Calibri"/>
      <family val="2"/>
    </font>
    <font>
      <b/>
      <u/>
      <sz val="8"/>
      <color theme="3"/>
      <name val="Calibri"/>
      <family val="2"/>
    </font>
    <font>
      <b/>
      <sz val="8"/>
      <color rgb="FF1F497D"/>
      <name val="Calibri"/>
      <family val="2"/>
    </font>
    <font>
      <i/>
      <sz val="8"/>
      <color theme="3"/>
      <name val="Calibri"/>
      <family val="2"/>
    </font>
    <font>
      <b/>
      <sz val="8"/>
      <color rgb="FFFF0000"/>
      <name val="Rockwell Extra Bold"/>
      <family val="1"/>
    </font>
    <font>
      <sz val="8"/>
      <color rgb="FF1F497D"/>
      <name val="Calibri"/>
      <family val="2"/>
      <scheme val="minor"/>
    </font>
    <font>
      <sz val="8"/>
      <name val="Calibri"/>
      <family val="2"/>
      <scheme val="minor"/>
    </font>
    <font>
      <b/>
      <sz val="8"/>
      <color rgb="FFFF0000"/>
      <name val="Calibri"/>
      <family val="2"/>
    </font>
    <font>
      <sz val="8"/>
      <color theme="0"/>
      <name val="Calibri"/>
      <family val="2"/>
    </font>
    <font>
      <sz val="8"/>
      <color theme="9" tint="-0.249977111117893"/>
      <name val="Calibri"/>
      <family val="2"/>
    </font>
    <font>
      <sz val="8"/>
      <color theme="8"/>
      <name val="Calibri"/>
      <family val="2"/>
    </font>
    <font>
      <sz val="8"/>
      <color theme="4"/>
      <name val="Calibri"/>
      <family val="2"/>
    </font>
    <font>
      <sz val="8"/>
      <color theme="3" tint="0.39997558519241921"/>
      <name val="Calibri"/>
      <family val="2"/>
    </font>
    <font>
      <sz val="8"/>
      <color theme="4"/>
      <name val="Calibri"/>
      <family val="2"/>
      <scheme val="minor"/>
    </font>
    <font>
      <b/>
      <sz val="8"/>
      <color theme="3"/>
      <name val="Calibri"/>
      <family val="2"/>
      <scheme val="minor"/>
    </font>
    <font>
      <u/>
      <sz val="8"/>
      <color theme="3"/>
      <name val="Calibri"/>
      <family val="2"/>
      <scheme val="minor"/>
    </font>
    <font>
      <b/>
      <u/>
      <sz val="8"/>
      <color theme="3"/>
      <name val="Calibri"/>
      <family val="2"/>
      <scheme val="minor"/>
    </font>
    <font>
      <b/>
      <u/>
      <sz val="8"/>
      <color rgb="FF0000FF"/>
      <name val="Arial"/>
      <family val="2"/>
    </font>
    <font>
      <sz val="9"/>
      <color theme="3"/>
      <name val="Calibri"/>
      <family val="2"/>
    </font>
    <font>
      <b/>
      <sz val="8"/>
      <color rgb="FF92D050"/>
      <name val="Calibri"/>
      <family val="2"/>
    </font>
    <font>
      <sz val="8"/>
      <color theme="1" tint="0.34998626667073579"/>
      <name val="Calibri"/>
      <family val="2"/>
    </font>
    <font>
      <sz val="8"/>
      <color theme="1" tint="4.9989318521683403E-2"/>
      <name val="Calibri"/>
      <family val="2"/>
    </font>
    <font>
      <sz val="8"/>
      <color theme="1" tint="4.9989318521683403E-2"/>
      <name val="Calibri"/>
      <family val="2"/>
      <scheme val="minor"/>
    </font>
    <font>
      <b/>
      <u/>
      <sz val="10"/>
      <color rgb="FF0000FF"/>
      <name val="Arial"/>
      <family val="2"/>
    </font>
    <font>
      <b/>
      <sz val="10"/>
      <color theme="3"/>
      <name val="Calibri"/>
      <family val="2"/>
      <scheme val="minor"/>
    </font>
    <font>
      <sz val="9"/>
      <color theme="3"/>
      <name val="Calibri"/>
      <family val="2"/>
      <scheme val="minor"/>
    </font>
    <font>
      <b/>
      <sz val="9"/>
      <color theme="3"/>
      <name val="Calibri"/>
      <family val="2"/>
    </font>
    <font>
      <b/>
      <sz val="10"/>
      <color theme="3"/>
      <name val="Calibri"/>
      <family val="2"/>
    </font>
    <font>
      <sz val="9"/>
      <color rgb="FF1F497D"/>
      <name val="Calibri"/>
      <family val="2"/>
    </font>
    <font>
      <b/>
      <sz val="9"/>
      <color rgb="FF1F497D"/>
      <name val="Calibri"/>
      <family val="2"/>
    </font>
    <font>
      <b/>
      <u/>
      <sz val="9"/>
      <color theme="10"/>
      <name val="Arial"/>
      <family val="2"/>
    </font>
    <font>
      <b/>
      <u/>
      <sz val="9"/>
      <color rgb="FF0000FF"/>
      <name val="Calibri"/>
      <family val="2"/>
      <scheme val="minor"/>
    </font>
    <font>
      <b/>
      <u/>
      <sz val="8"/>
      <color theme="10"/>
      <name val="Calibri"/>
      <family val="2"/>
      <scheme val="minor"/>
    </font>
    <font>
      <b/>
      <sz val="9"/>
      <color rgb="FFFF0000"/>
      <name val="Calibri"/>
      <family val="2"/>
    </font>
    <font>
      <u/>
      <sz val="10"/>
      <color rgb="FF0000FF"/>
      <name val="Arial"/>
      <family val="2"/>
    </font>
    <font>
      <b/>
      <sz val="8"/>
      <color theme="3"/>
      <name val="Roboto Medium"/>
    </font>
    <font>
      <sz val="8"/>
      <color theme="1"/>
      <name val="Roboto Medium"/>
    </font>
    <font>
      <sz val="8"/>
      <color theme="3"/>
      <name val="Roboto Medium"/>
    </font>
    <font>
      <sz val="8"/>
      <color rgb="FFFF0000"/>
      <name val="Roboto Medium"/>
    </font>
    <font>
      <sz val="8"/>
      <color rgb="FF1F497D"/>
      <name val="Roboto Medium"/>
    </font>
    <font>
      <sz val="8"/>
      <color theme="3"/>
      <name val="Calibri"/>
      <family val="1"/>
    </font>
    <font>
      <b/>
      <sz val="8"/>
      <name val="Calibri"/>
      <family val="2"/>
      <scheme val="minor"/>
    </font>
    <font>
      <sz val="8"/>
      <color rgb="FFFF0000"/>
      <name val="Calibri"/>
      <family val="2"/>
    </font>
    <font>
      <sz val="8"/>
      <color theme="9"/>
      <name val="Calibri"/>
      <family val="2"/>
    </font>
    <font>
      <b/>
      <sz val="14"/>
      <color theme="3"/>
      <name val="Calibri"/>
      <family val="2"/>
    </font>
    <font>
      <b/>
      <u/>
      <sz val="8"/>
      <color rgb="FF0000FF"/>
      <name val="Calibri"/>
      <family val="2"/>
      <scheme val="minor"/>
    </font>
    <font>
      <sz val="8"/>
      <color theme="1" tint="0.34998626667073579"/>
      <name val="Calibri"/>
      <family val="2"/>
      <scheme val="minor"/>
    </font>
    <font>
      <u/>
      <sz val="8"/>
      <color rgb="FF0000FF"/>
      <name val="Calibri"/>
      <family val="2"/>
      <scheme val="minor"/>
    </font>
    <font>
      <sz val="7"/>
      <color theme="1"/>
      <name val="Calibri"/>
      <family val="2"/>
    </font>
    <font>
      <sz val="7"/>
      <color theme="1"/>
      <name val="Cambria"/>
      <family val="2"/>
      <scheme val="major"/>
    </font>
    <font>
      <sz val="8"/>
      <color theme="9" tint="-0.249977111117893"/>
      <name val="Calibri"/>
      <family val="2"/>
      <scheme val="minor"/>
    </font>
    <font>
      <b/>
      <u/>
      <sz val="8"/>
      <color theme="10"/>
      <name val="Calibri"/>
      <family val="2"/>
    </font>
    <font>
      <b/>
      <sz val="8"/>
      <color theme="1"/>
      <name val="Calibri"/>
      <family val="2"/>
    </font>
    <font>
      <b/>
      <sz val="11"/>
      <color theme="3"/>
      <name val="Calibri"/>
      <family val="2"/>
    </font>
    <font>
      <b/>
      <u/>
      <sz val="8"/>
      <color theme="10"/>
      <name val="Arial"/>
      <family val="2"/>
    </font>
    <font>
      <b/>
      <sz val="16"/>
      <color theme="3"/>
      <name val="Calibri"/>
      <family val="2"/>
      <scheme val="minor"/>
    </font>
    <font>
      <b/>
      <sz val="12"/>
      <color theme="3"/>
      <name val="Calibri"/>
      <family val="2"/>
    </font>
    <font>
      <sz val="8"/>
      <color theme="1"/>
      <name val="Calibri"/>
      <family val="2"/>
      <scheme val="minor"/>
    </font>
    <font>
      <b/>
      <sz val="12"/>
      <color theme="1"/>
      <name val="Calibri"/>
      <family val="2"/>
      <scheme val="minor"/>
    </font>
    <font>
      <u/>
      <sz val="8"/>
      <color theme="1"/>
      <name val="Calibri"/>
      <family val="2"/>
      <scheme val="minor"/>
    </font>
    <font>
      <sz val="10"/>
      <color theme="1"/>
      <name val="Calibri"/>
      <family val="2"/>
    </font>
    <font>
      <sz val="12"/>
      <color theme="1"/>
      <name val="Calibri"/>
      <family val="2"/>
    </font>
    <font>
      <b/>
      <sz val="9"/>
      <color theme="1"/>
      <name val="Calibri"/>
      <family val="2"/>
    </font>
    <font>
      <b/>
      <sz val="11"/>
      <color rgb="FF92D050"/>
      <name val="Calibri"/>
      <family val="2"/>
    </font>
  </fonts>
  <fills count="49">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rgb="FFCCFF9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1FFE1"/>
        <bgColor indexed="64"/>
      </patternFill>
    </fill>
    <fill>
      <patternFill patternType="solid">
        <fgColor theme="8" tint="0.79998168889431442"/>
        <bgColor indexed="64"/>
      </patternFill>
    </fill>
    <fill>
      <patternFill patternType="solid">
        <fgColor theme="0" tint="-4.9989318521683403E-2"/>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ck">
        <color theme="3"/>
      </top>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ck">
        <color theme="3"/>
      </right>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bottom style="thin">
        <color theme="3"/>
      </bottom>
      <diagonal/>
    </border>
    <border>
      <left/>
      <right/>
      <top/>
      <bottom style="thin">
        <color theme="3"/>
      </bottom>
      <diagonal/>
    </border>
    <border>
      <left/>
      <right style="thick">
        <color theme="3"/>
      </right>
      <top/>
      <bottom style="thin">
        <color theme="3"/>
      </bottom>
      <diagonal/>
    </border>
    <border>
      <left/>
      <right/>
      <top/>
      <bottom style="medium">
        <color theme="3"/>
      </bottom>
      <diagonal/>
    </border>
    <border>
      <left/>
      <right/>
      <top style="medium">
        <color theme="3"/>
      </top>
      <bottom/>
      <diagonal/>
    </border>
    <border>
      <left style="hair">
        <color theme="3"/>
      </left>
      <right/>
      <top style="hair">
        <color theme="3"/>
      </top>
      <bottom/>
      <diagonal/>
    </border>
    <border>
      <left/>
      <right/>
      <top style="hair">
        <color theme="3"/>
      </top>
      <bottom/>
      <diagonal/>
    </border>
    <border>
      <left style="medium">
        <color rgb="FF92D050"/>
      </left>
      <right style="medium">
        <color rgb="FF92D050"/>
      </right>
      <top/>
      <bottom style="medium">
        <color rgb="FF92D050"/>
      </bottom>
      <diagonal/>
    </border>
    <border>
      <left/>
      <right/>
      <top/>
      <bottom style="medium">
        <color theme="0"/>
      </bottom>
      <diagonal/>
    </border>
    <border>
      <left style="medium">
        <color theme="3"/>
      </left>
      <right/>
      <top/>
      <bottom/>
      <diagonal/>
    </border>
    <border>
      <left/>
      <right style="medium">
        <color theme="3"/>
      </right>
      <top/>
      <bottom/>
      <diagonal/>
    </border>
    <border>
      <left/>
      <right style="medium">
        <color theme="3"/>
      </right>
      <top/>
      <bottom style="medium">
        <color theme="3"/>
      </bottom>
      <diagonal/>
    </border>
    <border>
      <left/>
      <right style="medium">
        <color theme="3"/>
      </right>
      <top style="medium">
        <color theme="3"/>
      </top>
      <bottom/>
      <diagonal/>
    </border>
    <border>
      <left style="thick">
        <color theme="3"/>
      </left>
      <right/>
      <top style="medium">
        <color theme="3"/>
      </top>
      <bottom/>
      <diagonal/>
    </border>
    <border>
      <left/>
      <right style="thick">
        <color theme="3"/>
      </right>
      <top style="medium">
        <color theme="3"/>
      </top>
      <bottom/>
      <diagonal/>
    </border>
    <border>
      <left/>
      <right style="thick">
        <color theme="3"/>
      </right>
      <top/>
      <bottom style="medium">
        <color theme="3"/>
      </bottom>
      <diagonal/>
    </border>
    <border>
      <left style="thick">
        <color theme="3"/>
      </left>
      <right/>
      <top/>
      <bottom style="medium">
        <color theme="3"/>
      </bottom>
      <diagonal/>
    </border>
    <border>
      <left style="thick">
        <color theme="3"/>
      </left>
      <right style="hair">
        <color theme="3"/>
      </right>
      <top style="thick">
        <color theme="3"/>
      </top>
      <bottom style="hair">
        <color theme="3"/>
      </bottom>
      <diagonal/>
    </border>
    <border>
      <left style="hair">
        <color theme="3"/>
      </left>
      <right style="hair">
        <color theme="3"/>
      </right>
      <top style="thick">
        <color theme="3"/>
      </top>
      <bottom style="hair">
        <color theme="3"/>
      </bottom>
      <diagonal/>
    </border>
    <border>
      <left style="hair">
        <color theme="3"/>
      </left>
      <right style="thick">
        <color theme="3"/>
      </right>
      <top style="thick">
        <color theme="3"/>
      </top>
      <bottom style="hair">
        <color theme="3"/>
      </bottom>
      <diagonal/>
    </border>
    <border>
      <left style="thick">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thick">
        <color theme="3"/>
      </right>
      <top style="hair">
        <color theme="3"/>
      </top>
      <bottom style="hair">
        <color theme="3"/>
      </bottom>
      <diagonal/>
    </border>
    <border>
      <left style="thick">
        <color theme="3"/>
      </left>
      <right style="hair">
        <color theme="3"/>
      </right>
      <top style="hair">
        <color theme="3"/>
      </top>
      <bottom style="thick">
        <color theme="3"/>
      </bottom>
      <diagonal/>
    </border>
    <border>
      <left style="hair">
        <color theme="3"/>
      </left>
      <right style="hair">
        <color theme="3"/>
      </right>
      <top style="hair">
        <color theme="3"/>
      </top>
      <bottom style="thick">
        <color theme="3"/>
      </bottom>
      <diagonal/>
    </border>
    <border>
      <left style="hair">
        <color theme="3"/>
      </left>
      <right style="thick">
        <color theme="3"/>
      </right>
      <top style="hair">
        <color theme="3"/>
      </top>
      <bottom style="thick">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style="thin">
        <color indexed="64"/>
      </right>
      <top style="hair">
        <color theme="0" tint="-0.24994659260841701"/>
      </top>
      <bottom style="hair">
        <color theme="0" tint="-0.24994659260841701"/>
      </bottom>
      <diagonal/>
    </border>
    <border>
      <left/>
      <right/>
      <top/>
      <bottom style="hair">
        <color rgb="FF92D050"/>
      </bottom>
      <diagonal/>
    </border>
    <border>
      <left/>
      <right/>
      <top style="hair">
        <color rgb="FF92D050"/>
      </top>
      <bottom style="hair">
        <color rgb="FF92D050"/>
      </bottom>
      <diagonal/>
    </border>
    <border>
      <left style="medium">
        <color theme="3"/>
      </left>
      <right/>
      <top/>
      <bottom style="medium">
        <color theme="3"/>
      </bottom>
      <diagonal/>
    </border>
    <border>
      <left style="medium">
        <color theme="3"/>
      </left>
      <right/>
      <top/>
      <bottom style="thick">
        <color theme="3"/>
      </bottom>
      <diagonal/>
    </border>
    <border>
      <left/>
      <right style="medium">
        <color theme="3"/>
      </right>
      <top/>
      <bottom style="thick">
        <color theme="3"/>
      </bottom>
      <diagonal/>
    </border>
    <border>
      <left/>
      <right/>
      <top/>
      <bottom style="medium">
        <color rgb="FF92D050"/>
      </bottom>
      <diagonal/>
    </border>
    <border>
      <left/>
      <right style="thick">
        <color rgb="FF92D050"/>
      </right>
      <top style="thick">
        <color theme="3"/>
      </top>
      <bottom/>
      <diagonal/>
    </border>
    <border>
      <left style="medium">
        <color rgb="FF92D050"/>
      </left>
      <right/>
      <top/>
      <bottom style="medium">
        <color rgb="FF92D050"/>
      </bottom>
      <diagonal/>
    </border>
    <border>
      <left/>
      <right style="medium">
        <color rgb="FF92D050"/>
      </right>
      <top/>
      <bottom style="medium">
        <color rgb="FF92D050"/>
      </bottom>
      <diagonal/>
    </border>
    <border>
      <left/>
      <right/>
      <top style="thick">
        <color theme="3"/>
      </top>
      <bottom style="thick">
        <color rgb="FF92D050"/>
      </bottom>
      <diagonal/>
    </border>
    <border>
      <left/>
      <right style="thick">
        <color rgb="FF92D050"/>
      </right>
      <top style="thick">
        <color theme="3"/>
      </top>
      <bottom style="thick">
        <color rgb="FF92D050"/>
      </bottom>
      <diagonal/>
    </border>
    <border>
      <left/>
      <right/>
      <top style="hair">
        <color rgb="FF92D050"/>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hair">
        <color theme="0" tint="-0.34998626667073579"/>
      </right>
      <top style="hair">
        <color theme="0" tint="-0.34998626667073579"/>
      </top>
      <bottom style="hair">
        <color theme="0" tint="-0.34998626667073579"/>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top style="hair">
        <color theme="3"/>
      </top>
      <bottom style="hair">
        <color theme="3"/>
      </bottom>
      <diagonal/>
    </border>
    <border>
      <left/>
      <right/>
      <top/>
      <bottom style="hair">
        <color theme="0" tint="-0.34998626667073579"/>
      </bottom>
      <diagonal/>
    </border>
  </borders>
  <cellStyleXfs count="98">
    <xf numFmtId="0" fontId="0" fillId="0" borderId="0"/>
    <xf numFmtId="0" fontId="1"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2" fillId="14" borderId="0" applyNumberFormat="0" applyBorder="0" applyAlignment="0" applyProtection="0"/>
    <xf numFmtId="0" fontId="1" fillId="23" borderId="0" applyNumberFormat="0" applyBorder="0" applyAlignment="0" applyProtection="0"/>
    <xf numFmtId="0" fontId="3" fillId="14" borderId="0" applyNumberFormat="0" applyBorder="0" applyAlignment="0" applyProtection="0"/>
    <xf numFmtId="0" fontId="4" fillId="24" borderId="1" applyNumberFormat="0" applyAlignment="0" applyProtection="0"/>
    <xf numFmtId="0" fontId="5" fillId="15" borderId="2" applyNumberFormat="0" applyAlignment="0" applyProtection="0"/>
    <xf numFmtId="43" fontId="42" fillId="0" borderId="0" applyFont="0" applyFill="0" applyBorder="0" applyAlignment="0" applyProtection="0"/>
    <xf numFmtId="43" fontId="6" fillId="0" borderId="0" applyFont="0" applyFill="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28"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2" fillId="23" borderId="1" applyNumberFormat="0" applyAlignment="0" applyProtection="0"/>
    <xf numFmtId="0" fontId="13" fillId="0" borderId="6" applyNumberFormat="0" applyFill="0" applyAlignment="0" applyProtection="0"/>
    <xf numFmtId="0" fontId="14" fillId="23" borderId="0" applyNumberFormat="0" applyBorder="0" applyAlignment="0" applyProtection="0"/>
    <xf numFmtId="0" fontId="6" fillId="0" borderId="0"/>
    <xf numFmtId="0" fontId="6" fillId="0" borderId="0"/>
    <xf numFmtId="0" fontId="50" fillId="0" borderId="0"/>
    <xf numFmtId="0" fontId="51" fillId="0" borderId="0"/>
    <xf numFmtId="0" fontId="51" fillId="0" borderId="0"/>
    <xf numFmtId="0" fontId="51" fillId="0" borderId="0"/>
    <xf numFmtId="0" fontId="52" fillId="0" borderId="0"/>
    <xf numFmtId="0" fontId="6" fillId="0" borderId="0"/>
    <xf numFmtId="0" fontId="52" fillId="0" borderId="0"/>
    <xf numFmtId="0" fontId="52" fillId="0" borderId="0"/>
    <xf numFmtId="0" fontId="6" fillId="22" borderId="7" applyNumberFormat="0" applyFont="0" applyAlignment="0" applyProtection="0"/>
    <xf numFmtId="0" fontId="15" fillId="24" borderId="8" applyNumberFormat="0" applyAlignment="0" applyProtection="0"/>
    <xf numFmtId="4" fontId="16" fillId="29" borderId="9" applyNumberFormat="0" applyProtection="0">
      <alignment vertical="center"/>
    </xf>
    <xf numFmtId="4" fontId="17" fillId="29" borderId="9" applyNumberFormat="0" applyProtection="0">
      <alignment vertical="center"/>
    </xf>
    <xf numFmtId="4" fontId="16" fillId="29" borderId="9" applyNumberFormat="0" applyProtection="0">
      <alignment horizontal="left" vertical="center" indent="1"/>
    </xf>
    <xf numFmtId="0" fontId="16" fillId="29" borderId="9" applyNumberFormat="0" applyProtection="0">
      <alignment horizontal="left" vertical="top" indent="1"/>
    </xf>
    <xf numFmtId="4" fontId="16" fillId="30" borderId="0" applyNumberFormat="0" applyProtection="0">
      <alignment horizontal="left" vertical="center" indent="1"/>
    </xf>
    <xf numFmtId="4" fontId="18" fillId="2" borderId="9" applyNumberFormat="0" applyProtection="0">
      <alignment horizontal="right" vertical="center"/>
    </xf>
    <xf numFmtId="4" fontId="18" fillId="4" borderId="9" applyNumberFormat="0" applyProtection="0">
      <alignment horizontal="right" vertical="center"/>
    </xf>
    <xf numFmtId="4" fontId="18" fillId="31" borderId="9" applyNumberFormat="0" applyProtection="0">
      <alignment horizontal="right" vertical="center"/>
    </xf>
    <xf numFmtId="4" fontId="18" fillId="6" borderId="9" applyNumberFormat="0" applyProtection="0">
      <alignment horizontal="right" vertical="center"/>
    </xf>
    <xf numFmtId="4" fontId="18" fillId="7" borderId="9" applyNumberFormat="0" applyProtection="0">
      <alignment horizontal="right" vertical="center"/>
    </xf>
    <xf numFmtId="4" fontId="18" fillId="32" borderId="9" applyNumberFormat="0" applyProtection="0">
      <alignment horizontal="right" vertical="center"/>
    </xf>
    <xf numFmtId="4" fontId="18" fillId="33" borderId="9" applyNumberFormat="0" applyProtection="0">
      <alignment horizontal="right" vertical="center"/>
    </xf>
    <xf numFmtId="4" fontId="18" fillId="34" borderId="9" applyNumberFormat="0" applyProtection="0">
      <alignment horizontal="right" vertical="center"/>
    </xf>
    <xf numFmtId="4" fontId="18" fillId="5" borderId="9" applyNumberFormat="0" applyProtection="0">
      <alignment horizontal="right" vertical="center"/>
    </xf>
    <xf numFmtId="4" fontId="16" fillId="35" borderId="10" applyNumberFormat="0" applyProtection="0">
      <alignment horizontal="left" vertical="center" indent="1"/>
    </xf>
    <xf numFmtId="4" fontId="18" fillId="36" borderId="0" applyNumberFormat="0" applyProtection="0">
      <alignment horizontal="left" vertical="center" indent="1"/>
    </xf>
    <xf numFmtId="4" fontId="19" fillId="37" borderId="0" applyNumberFormat="0" applyProtection="0">
      <alignment horizontal="left" vertical="center" indent="1"/>
    </xf>
    <xf numFmtId="4" fontId="18" fillId="30" borderId="9" applyNumberFormat="0" applyProtection="0">
      <alignment horizontal="right" vertical="center"/>
    </xf>
    <xf numFmtId="4" fontId="20" fillId="36" borderId="0" applyNumberFormat="0" applyProtection="0">
      <alignment horizontal="left" vertical="center" indent="1"/>
    </xf>
    <xf numFmtId="4" fontId="20" fillId="30" borderId="0" applyNumberFormat="0" applyProtection="0">
      <alignment horizontal="left" vertical="center" indent="1"/>
    </xf>
    <xf numFmtId="0" fontId="6" fillId="37" borderId="9" applyNumberFormat="0" applyProtection="0">
      <alignment horizontal="left" vertical="center" indent="1"/>
    </xf>
    <xf numFmtId="0" fontId="6" fillId="37" borderId="9" applyNumberFormat="0" applyProtection="0">
      <alignment horizontal="left" vertical="top" indent="1"/>
    </xf>
    <xf numFmtId="0" fontId="6" fillId="30" borderId="9" applyNumberFormat="0" applyProtection="0">
      <alignment horizontal="left" vertical="center" indent="1"/>
    </xf>
    <xf numFmtId="0" fontId="6" fillId="30" borderId="9" applyNumberFormat="0" applyProtection="0">
      <alignment horizontal="left" vertical="top" indent="1"/>
    </xf>
    <xf numFmtId="0" fontId="6" fillId="3" borderId="9" applyNumberFormat="0" applyProtection="0">
      <alignment horizontal="left" vertical="center" indent="1"/>
    </xf>
    <xf numFmtId="0" fontId="6" fillId="3" borderId="9" applyNumberFormat="0" applyProtection="0">
      <alignment horizontal="left" vertical="top" indent="1"/>
    </xf>
    <xf numFmtId="0" fontId="6" fillId="36" borderId="9" applyNumberFormat="0" applyProtection="0">
      <alignment horizontal="left" vertical="center" indent="1"/>
    </xf>
    <xf numFmtId="0" fontId="6" fillId="36" borderId="9" applyNumberFormat="0" applyProtection="0">
      <alignment horizontal="left" vertical="top" indent="1"/>
    </xf>
    <xf numFmtId="0" fontId="6" fillId="38" borderId="11" applyNumberFormat="0">
      <protection locked="0"/>
    </xf>
    <xf numFmtId="4" fontId="18" fillId="39" borderId="9" applyNumberFormat="0" applyProtection="0">
      <alignment vertical="center"/>
    </xf>
    <xf numFmtId="4" fontId="21" fillId="39" borderId="9" applyNumberFormat="0" applyProtection="0">
      <alignment vertical="center"/>
    </xf>
    <xf numFmtId="4" fontId="18" fillId="39" borderId="9" applyNumberFormat="0" applyProtection="0">
      <alignment horizontal="left" vertical="center" indent="1"/>
    </xf>
    <xf numFmtId="0" fontId="18" fillId="39" borderId="9" applyNumberFormat="0" applyProtection="0">
      <alignment horizontal="left" vertical="top" indent="1"/>
    </xf>
    <xf numFmtId="4" fontId="18" fillId="36" borderId="9" applyNumberFormat="0" applyProtection="0">
      <alignment horizontal="right" vertical="center"/>
    </xf>
    <xf numFmtId="4" fontId="21" fillId="36" borderId="9" applyNumberFormat="0" applyProtection="0">
      <alignment horizontal="right" vertical="center"/>
    </xf>
    <xf numFmtId="4" fontId="18" fillId="30" borderId="9" applyNumberFormat="0" applyProtection="0">
      <alignment horizontal="left" vertical="center" indent="1"/>
    </xf>
    <xf numFmtId="0" fontId="18" fillId="30" borderId="9" applyNumberFormat="0" applyProtection="0">
      <alignment horizontal="left" vertical="top" indent="1"/>
    </xf>
    <xf numFmtId="4" fontId="22" fillId="40" borderId="0" applyNumberFormat="0" applyProtection="0">
      <alignment horizontal="left" vertical="center" indent="1"/>
    </xf>
    <xf numFmtId="4" fontId="23" fillId="36" borderId="9" applyNumberFormat="0" applyProtection="0">
      <alignment horizontal="right" vertical="center"/>
    </xf>
    <xf numFmtId="0" fontId="24" fillId="0" borderId="0" applyNumberFormat="0" applyFill="0" applyBorder="0" applyAlignment="0" applyProtection="0"/>
    <xf numFmtId="0" fontId="7" fillId="0" borderId="12" applyNumberFormat="0" applyFill="0" applyAlignment="0" applyProtection="0"/>
    <xf numFmtId="0" fontId="25" fillId="0" borderId="0" applyNumberFormat="0" applyFill="0" applyBorder="0" applyAlignment="0" applyProtection="0"/>
  </cellStyleXfs>
  <cellXfs count="607">
    <xf numFmtId="0" fontId="0" fillId="0" borderId="0" xfId="0"/>
    <xf numFmtId="0" fontId="53" fillId="0" borderId="0" xfId="0" applyFont="1" applyAlignment="1" applyProtection="1">
      <alignment horizontal="center"/>
      <protection hidden="1"/>
    </xf>
    <xf numFmtId="0" fontId="54" fillId="0" borderId="0" xfId="44" applyFont="1" applyAlignment="1" applyProtection="1">
      <alignment horizontal="left"/>
      <protection hidden="1"/>
    </xf>
    <xf numFmtId="0" fontId="54" fillId="0" borderId="0" xfId="0" applyFont="1" applyProtection="1">
      <protection hidden="1"/>
    </xf>
    <xf numFmtId="0" fontId="54" fillId="0" borderId="0" xfId="0" applyFont="1" applyAlignment="1" applyProtection="1">
      <alignment vertical="center"/>
      <protection hidden="1"/>
    </xf>
    <xf numFmtId="0" fontId="54" fillId="0" borderId="0" xfId="0" applyFont="1" applyAlignment="1" applyProtection="1">
      <alignment horizontal="left"/>
      <protection hidden="1"/>
    </xf>
    <xf numFmtId="0" fontId="55" fillId="0" borderId="0" xfId="0" applyFont="1" applyProtection="1">
      <protection hidden="1"/>
    </xf>
    <xf numFmtId="0" fontId="31" fillId="0" borderId="0" xfId="0" applyFont="1" applyProtection="1">
      <protection hidden="1"/>
    </xf>
    <xf numFmtId="0" fontId="56" fillId="0" borderId="0" xfId="0" applyFont="1" applyAlignment="1" applyProtection="1">
      <alignment horizontal="right" vertical="center"/>
      <protection hidden="1"/>
    </xf>
    <xf numFmtId="4" fontId="57" fillId="0" borderId="0" xfId="0" applyNumberFormat="1" applyFont="1" applyAlignment="1" applyProtection="1">
      <alignment horizontal="right" vertical="center"/>
      <protection hidden="1"/>
    </xf>
    <xf numFmtId="4" fontId="55" fillId="0" borderId="0" xfId="0" applyNumberFormat="1" applyFont="1" applyProtection="1">
      <protection hidden="1"/>
    </xf>
    <xf numFmtId="3" fontId="35" fillId="0" borderId="0" xfId="0" applyNumberFormat="1" applyFont="1" applyAlignment="1" applyProtection="1">
      <alignment horizontal="center" vertical="center"/>
      <protection hidden="1"/>
    </xf>
    <xf numFmtId="0" fontId="35" fillId="0" borderId="0" xfId="44" applyFont="1" applyAlignment="1" applyProtection="1">
      <alignment horizontal="left"/>
      <protection hidden="1"/>
    </xf>
    <xf numFmtId="0" fontId="58" fillId="0" borderId="0" xfId="0" applyFont="1" applyAlignment="1" applyProtection="1">
      <alignment horizontal="center"/>
      <protection hidden="1"/>
    </xf>
    <xf numFmtId="0" fontId="59" fillId="0" borderId="0" xfId="0" applyFont="1" applyAlignment="1" applyProtection="1">
      <alignment horizontal="right"/>
      <protection hidden="1"/>
    </xf>
    <xf numFmtId="0" fontId="31" fillId="0" borderId="0" xfId="0" applyFont="1" applyAlignment="1" applyProtection="1">
      <alignment horizontal="center"/>
      <protection hidden="1"/>
    </xf>
    <xf numFmtId="0" fontId="55" fillId="0" borderId="0" xfId="0" applyFont="1" applyAlignment="1" applyProtection="1">
      <alignment horizontal="left" vertical="center"/>
      <protection hidden="1"/>
    </xf>
    <xf numFmtId="2" fontId="57" fillId="0" borderId="0" xfId="0" applyNumberFormat="1" applyFont="1" applyAlignment="1" applyProtection="1">
      <alignment horizontal="right"/>
      <protection hidden="1"/>
    </xf>
    <xf numFmtId="0" fontId="57" fillId="0" borderId="0" xfId="0" applyFont="1" applyAlignment="1" applyProtection="1">
      <alignment horizontal="center" vertical="top"/>
      <protection hidden="1"/>
    </xf>
    <xf numFmtId="0" fontId="57" fillId="0" borderId="0" xfId="0" applyFont="1" applyAlignment="1" applyProtection="1">
      <alignment vertical="top"/>
      <protection hidden="1"/>
    </xf>
    <xf numFmtId="0" fontId="57" fillId="0" borderId="0" xfId="0" applyFont="1" applyProtection="1">
      <protection hidden="1"/>
    </xf>
    <xf numFmtId="0" fontId="60" fillId="0" borderId="0" xfId="0" applyFont="1" applyAlignment="1" applyProtection="1">
      <alignment vertical="top"/>
      <protection hidden="1"/>
    </xf>
    <xf numFmtId="4" fontId="60" fillId="0" borderId="0" xfId="0" applyNumberFormat="1" applyFont="1" applyAlignment="1" applyProtection="1">
      <alignment horizontal="right"/>
      <protection hidden="1"/>
    </xf>
    <xf numFmtId="0" fontId="31" fillId="0" borderId="0" xfId="0" applyFont="1" applyAlignment="1" applyProtection="1">
      <alignment horizontal="center" vertical="top"/>
      <protection hidden="1"/>
    </xf>
    <xf numFmtId="0" fontId="55" fillId="0" borderId="0" xfId="0" applyFont="1" applyAlignment="1" applyProtection="1">
      <alignment vertical="top"/>
      <protection hidden="1"/>
    </xf>
    <xf numFmtId="0" fontId="31" fillId="0" borderId="0" xfId="0" applyFont="1" applyAlignment="1" applyProtection="1">
      <alignment vertical="top"/>
      <protection hidden="1"/>
    </xf>
    <xf numFmtId="0" fontId="60" fillId="0" borderId="0" xfId="0" applyFont="1" applyAlignment="1" applyProtection="1">
      <alignment horizontal="center"/>
      <protection hidden="1"/>
    </xf>
    <xf numFmtId="0" fontId="56" fillId="0" borderId="0" xfId="0" applyFont="1" applyAlignment="1" applyProtection="1">
      <alignment horizontal="center"/>
      <protection hidden="1"/>
    </xf>
    <xf numFmtId="0" fontId="56" fillId="0" borderId="0" xfId="0" applyFont="1" applyAlignment="1" applyProtection="1">
      <alignment vertical="center"/>
      <protection hidden="1"/>
    </xf>
    <xf numFmtId="0" fontId="55" fillId="0" borderId="0" xfId="44" applyFont="1" applyProtection="1">
      <protection hidden="1"/>
    </xf>
    <xf numFmtId="0" fontId="61" fillId="0" borderId="0" xfId="44" applyFont="1" applyAlignment="1" applyProtection="1">
      <alignment horizontal="right"/>
      <protection hidden="1"/>
    </xf>
    <xf numFmtId="0" fontId="31" fillId="0" borderId="0" xfId="0" applyFont="1" applyAlignment="1" applyProtection="1">
      <alignment horizontal="right" vertical="center"/>
      <protection hidden="1"/>
    </xf>
    <xf numFmtId="0" fontId="56" fillId="0" borderId="0" xfId="0" applyFont="1" applyAlignment="1" applyProtection="1">
      <alignment horizontal="center" vertical="justify"/>
      <protection hidden="1"/>
    </xf>
    <xf numFmtId="0" fontId="54" fillId="41" borderId="0" xfId="0" applyFont="1" applyFill="1" applyAlignment="1" applyProtection="1">
      <alignment horizontal="center"/>
      <protection hidden="1"/>
    </xf>
    <xf numFmtId="0" fontId="62" fillId="0" borderId="0" xfId="0" applyFont="1" applyAlignment="1" applyProtection="1">
      <alignment horizontal="right" vertical="center"/>
      <protection hidden="1"/>
    </xf>
    <xf numFmtId="2" fontId="57" fillId="0" borderId="0" xfId="0" applyNumberFormat="1" applyFont="1" applyAlignment="1" applyProtection="1">
      <alignment horizontal="center"/>
      <protection hidden="1"/>
    </xf>
    <xf numFmtId="2" fontId="55" fillId="0" borderId="0" xfId="0" applyNumberFormat="1" applyFont="1" applyAlignment="1" applyProtection="1">
      <alignment horizontal="center"/>
      <protection hidden="1"/>
    </xf>
    <xf numFmtId="4" fontId="57" fillId="0" borderId="0" xfId="0" applyNumberFormat="1" applyFont="1" applyAlignment="1" applyProtection="1">
      <alignment horizontal="center" vertical="center"/>
      <protection hidden="1"/>
    </xf>
    <xf numFmtId="0" fontId="54" fillId="0" borderId="27" xfId="0" applyFont="1" applyBorder="1" applyProtection="1">
      <protection hidden="1"/>
    </xf>
    <xf numFmtId="0" fontId="55" fillId="0" borderId="0" xfId="0" applyFont="1" applyAlignment="1" applyProtection="1">
      <alignment horizontal="center" vertical="center"/>
      <protection hidden="1"/>
    </xf>
    <xf numFmtId="2" fontId="55" fillId="0" borderId="0" xfId="0" applyNumberFormat="1" applyFont="1" applyAlignment="1" applyProtection="1">
      <alignment horizontal="right" vertical="center"/>
      <protection hidden="1"/>
    </xf>
    <xf numFmtId="2" fontId="55" fillId="0" borderId="0" xfId="0" applyNumberFormat="1" applyFont="1" applyAlignment="1" applyProtection="1">
      <alignment vertical="center"/>
      <protection hidden="1"/>
    </xf>
    <xf numFmtId="9" fontId="54" fillId="0" borderId="0" xfId="0" applyNumberFormat="1" applyFont="1" applyAlignment="1" applyProtection="1">
      <alignment horizontal="center"/>
      <protection hidden="1"/>
    </xf>
    <xf numFmtId="0" fontId="55" fillId="0" borderId="0" xfId="0" applyFont="1" applyAlignment="1" applyProtection="1">
      <alignment horizontal="right" vertical="center"/>
      <protection hidden="1"/>
    </xf>
    <xf numFmtId="0" fontId="54" fillId="41" borderId="0" xfId="0" applyFont="1" applyFill="1" applyAlignment="1" applyProtection="1">
      <alignment horizontal="center" vertical="center" wrapText="1"/>
      <protection hidden="1"/>
    </xf>
    <xf numFmtId="0" fontId="63" fillId="0" borderId="0" xfId="0" applyFont="1" applyProtection="1">
      <protection hidden="1"/>
    </xf>
    <xf numFmtId="2" fontId="54" fillId="0" borderId="0" xfId="0" applyNumberFormat="1" applyFont="1" applyAlignment="1" applyProtection="1">
      <alignment horizontal="center" vertical="center"/>
      <protection hidden="1"/>
    </xf>
    <xf numFmtId="9" fontId="54" fillId="0" borderId="0" xfId="0" applyNumberFormat="1" applyFont="1" applyAlignment="1" applyProtection="1">
      <alignment horizontal="center" vertical="center"/>
      <protection hidden="1"/>
    </xf>
    <xf numFmtId="0" fontId="63" fillId="0" borderId="0" xfId="44" applyFont="1" applyProtection="1">
      <protection hidden="1"/>
    </xf>
    <xf numFmtId="0" fontId="63" fillId="0" borderId="0" xfId="0" applyFont="1" applyAlignment="1" applyProtection="1">
      <alignment wrapText="1"/>
      <protection hidden="1"/>
    </xf>
    <xf numFmtId="0" fontId="64" fillId="0" borderId="0" xfId="44" applyFont="1" applyAlignment="1" applyProtection="1">
      <alignment horizontal="left"/>
      <protection hidden="1"/>
    </xf>
    <xf numFmtId="0" fontId="64" fillId="0" borderId="0" xfId="0" applyFont="1" applyAlignment="1" applyProtection="1">
      <alignment horizontal="left"/>
      <protection hidden="1"/>
    </xf>
    <xf numFmtId="0" fontId="64" fillId="0" borderId="0" xfId="0" applyFont="1" applyAlignment="1" applyProtection="1">
      <alignment horizontal="left" wrapText="1"/>
      <protection hidden="1"/>
    </xf>
    <xf numFmtId="0" fontId="63" fillId="0" borderId="0" xfId="44" applyFont="1" applyAlignment="1" applyProtection="1">
      <alignment horizontal="left"/>
      <protection hidden="1"/>
    </xf>
    <xf numFmtId="4" fontId="57" fillId="0" borderId="0" xfId="0" applyNumberFormat="1" applyFont="1" applyAlignment="1" applyProtection="1">
      <alignment horizontal="center"/>
      <protection hidden="1"/>
    </xf>
    <xf numFmtId="0" fontId="55" fillId="0" borderId="0" xfId="0" applyFont="1" applyAlignment="1" applyProtection="1">
      <alignment wrapText="1"/>
      <protection hidden="1"/>
    </xf>
    <xf numFmtId="0" fontId="52" fillId="0" borderId="0" xfId="48" applyFont="1" applyProtection="1">
      <protection hidden="1"/>
    </xf>
    <xf numFmtId="0" fontId="56" fillId="0" borderId="0" xfId="44" applyFont="1" applyAlignment="1" applyProtection="1">
      <alignment horizontal="left"/>
      <protection hidden="1"/>
    </xf>
    <xf numFmtId="0" fontId="56" fillId="0" borderId="0" xfId="0" applyFont="1" applyAlignment="1" applyProtection="1">
      <alignment horizontal="right" vertical="justify"/>
      <protection hidden="1"/>
    </xf>
    <xf numFmtId="0" fontId="65" fillId="0" borderId="0" xfId="0" applyFont="1" applyAlignment="1" applyProtection="1">
      <alignment horizontal="right" wrapText="1"/>
      <protection hidden="1"/>
    </xf>
    <xf numFmtId="0" fontId="66" fillId="0" borderId="0" xfId="0" applyFont="1" applyAlignment="1" applyProtection="1">
      <alignment horizontal="right" vertical="center"/>
      <protection hidden="1"/>
    </xf>
    <xf numFmtId="0" fontId="57" fillId="0" borderId="0" xfId="0" applyFont="1" applyAlignment="1" applyProtection="1">
      <alignment horizontal="right" vertical="top"/>
      <protection hidden="1"/>
    </xf>
    <xf numFmtId="0" fontId="57" fillId="0" borderId="0" xfId="0" applyFont="1" applyAlignment="1" applyProtection="1">
      <alignment horizontal="right" vertical="center"/>
      <protection hidden="1"/>
    </xf>
    <xf numFmtId="0" fontId="57" fillId="0" borderId="0" xfId="0" applyFont="1" applyAlignment="1" applyProtection="1">
      <alignment horizontal="right" vertical="center" textRotation="90"/>
      <protection hidden="1"/>
    </xf>
    <xf numFmtId="0" fontId="55" fillId="0" borderId="0" xfId="0" applyFont="1" applyAlignment="1" applyProtection="1">
      <alignment horizontal="center" vertical="center" textRotation="90"/>
      <protection hidden="1"/>
    </xf>
    <xf numFmtId="0" fontId="55" fillId="0" borderId="0" xfId="0" applyFont="1" applyAlignment="1" applyProtection="1">
      <alignment horizontal="center" vertical="justify"/>
      <protection hidden="1"/>
    </xf>
    <xf numFmtId="0" fontId="56" fillId="0" borderId="0" xfId="0" applyFont="1" applyProtection="1">
      <protection hidden="1"/>
    </xf>
    <xf numFmtId="0" fontId="58" fillId="0" borderId="0" xfId="0" applyFont="1" applyAlignment="1" applyProtection="1">
      <alignment horizontal="left"/>
      <protection hidden="1"/>
    </xf>
    <xf numFmtId="0" fontId="55" fillId="0" borderId="0" xfId="51" applyFont="1" applyProtection="1">
      <protection hidden="1"/>
    </xf>
    <xf numFmtId="0" fontId="57" fillId="0" borderId="0" xfId="44" applyFont="1" applyAlignment="1" applyProtection="1">
      <alignment vertical="center" wrapText="1"/>
      <protection hidden="1"/>
    </xf>
    <xf numFmtId="0" fontId="67" fillId="0" borderId="0" xfId="44" applyFont="1" applyAlignment="1" applyProtection="1">
      <alignment vertical="center" wrapText="1"/>
      <protection hidden="1"/>
    </xf>
    <xf numFmtId="0" fontId="55" fillId="0" borderId="0" xfId="0" applyFont="1" applyAlignment="1" applyProtection="1">
      <alignment vertical="center"/>
      <protection hidden="1"/>
    </xf>
    <xf numFmtId="0" fontId="55" fillId="0" borderId="0" xfId="0" applyFont="1" applyAlignment="1" applyProtection="1">
      <alignment horizontal="left"/>
      <protection hidden="1"/>
    </xf>
    <xf numFmtId="0" fontId="56" fillId="42" borderId="0" xfId="0" applyFont="1" applyFill="1" applyAlignment="1" applyProtection="1">
      <alignment horizontal="center" vertical="center"/>
      <protection hidden="1"/>
    </xf>
    <xf numFmtId="0" fontId="38" fillId="0" borderId="0" xfId="0" applyFont="1" applyProtection="1">
      <protection hidden="1"/>
    </xf>
    <xf numFmtId="0" fontId="55" fillId="0" borderId="0" xfId="0" applyFont="1" applyAlignment="1" applyProtection="1">
      <alignment vertical="center" wrapText="1"/>
      <protection hidden="1"/>
    </xf>
    <xf numFmtId="0" fontId="67" fillId="0" borderId="0" xfId="0" applyFont="1" applyAlignment="1" applyProtection="1">
      <alignment vertical="center" wrapText="1"/>
      <protection hidden="1"/>
    </xf>
    <xf numFmtId="0" fontId="68" fillId="0" borderId="0" xfId="0" applyFont="1" applyAlignment="1" applyProtection="1">
      <alignment wrapText="1"/>
      <protection hidden="1"/>
    </xf>
    <xf numFmtId="0" fontId="55" fillId="0" borderId="0" xfId="0" applyFont="1" applyAlignment="1" applyProtection="1">
      <alignment vertical="top" wrapText="1"/>
      <protection hidden="1"/>
    </xf>
    <xf numFmtId="0" fontId="57" fillId="0" borderId="0" xfId="0" applyFont="1" applyAlignment="1" applyProtection="1">
      <alignment vertical="center" wrapText="1"/>
      <protection hidden="1"/>
    </xf>
    <xf numFmtId="0" fontId="57" fillId="0" borderId="0" xfId="0" applyFont="1" applyAlignment="1" applyProtection="1">
      <alignment wrapText="1"/>
      <protection hidden="1"/>
    </xf>
    <xf numFmtId="0" fontId="69" fillId="0" borderId="0" xfId="0" applyFont="1" applyAlignment="1" applyProtection="1">
      <alignment wrapText="1"/>
      <protection hidden="1"/>
    </xf>
    <xf numFmtId="0" fontId="70" fillId="0" borderId="0" xfId="0" applyFont="1" applyAlignment="1" applyProtection="1">
      <alignment wrapText="1"/>
      <protection hidden="1"/>
    </xf>
    <xf numFmtId="0" fontId="71" fillId="0" borderId="0" xfId="52" applyFont="1" applyAlignment="1" applyProtection="1">
      <alignment vertical="center" wrapText="1"/>
      <protection hidden="1"/>
    </xf>
    <xf numFmtId="0" fontId="71" fillId="0" borderId="0" xfId="52" applyFont="1" applyAlignment="1" applyProtection="1">
      <alignment wrapText="1"/>
      <protection hidden="1"/>
    </xf>
    <xf numFmtId="0" fontId="67" fillId="0" borderId="0" xfId="0" applyFont="1" applyAlignment="1" applyProtection="1">
      <alignment vertical="top" wrapText="1"/>
      <protection hidden="1"/>
    </xf>
    <xf numFmtId="0" fontId="68" fillId="0" borderId="0" xfId="0" applyFont="1" applyAlignment="1" applyProtection="1">
      <alignment vertical="top" wrapText="1"/>
      <protection hidden="1"/>
    </xf>
    <xf numFmtId="2" fontId="72" fillId="0" borderId="0" xfId="0" applyNumberFormat="1" applyFont="1" applyAlignment="1" applyProtection="1">
      <alignment horizontal="center"/>
      <protection hidden="1"/>
    </xf>
    <xf numFmtId="2" fontId="54" fillId="0" borderId="0" xfId="0" applyNumberFormat="1" applyFont="1" applyProtection="1">
      <protection hidden="1"/>
    </xf>
    <xf numFmtId="2" fontId="54" fillId="0" borderId="0" xfId="0" applyNumberFormat="1" applyFont="1" applyAlignment="1" applyProtection="1">
      <alignment horizontal="right"/>
      <protection hidden="1"/>
    </xf>
    <xf numFmtId="3" fontId="54" fillId="0" borderId="0" xfId="0" applyNumberFormat="1" applyFont="1" applyAlignment="1" applyProtection="1">
      <alignment horizontal="left"/>
      <protection hidden="1"/>
    </xf>
    <xf numFmtId="0" fontId="73" fillId="0" borderId="0" xfId="0" applyFont="1" applyAlignment="1" applyProtection="1">
      <alignment horizontal="center"/>
      <protection hidden="1"/>
    </xf>
    <xf numFmtId="2" fontId="54" fillId="0" borderId="0" xfId="0" applyNumberFormat="1" applyFont="1" applyAlignment="1" applyProtection="1">
      <alignment horizontal="center"/>
      <protection hidden="1"/>
    </xf>
    <xf numFmtId="0" fontId="74" fillId="0" borderId="0" xfId="0" applyFont="1" applyAlignment="1" applyProtection="1">
      <alignment horizontal="center"/>
      <protection hidden="1"/>
    </xf>
    <xf numFmtId="0" fontId="55" fillId="41" borderId="0" xfId="0" applyFont="1" applyFill="1" applyAlignment="1" applyProtection="1">
      <alignment horizontal="center" wrapText="1"/>
      <protection hidden="1"/>
    </xf>
    <xf numFmtId="0" fontId="33" fillId="0" borderId="0" xfId="0" applyFont="1" applyProtection="1">
      <protection hidden="1"/>
    </xf>
    <xf numFmtId="0" fontId="54" fillId="0" borderId="0" xfId="0" applyFont="1" applyAlignment="1" applyProtection="1">
      <alignment horizontal="justify"/>
      <protection hidden="1"/>
    </xf>
    <xf numFmtId="0" fontId="56" fillId="0" borderId="28" xfId="0" applyFont="1" applyBorder="1" applyAlignment="1" applyProtection="1">
      <alignment horizontal="center"/>
      <protection hidden="1"/>
    </xf>
    <xf numFmtId="0" fontId="56" fillId="0" borderId="29" xfId="0" applyFont="1" applyBorder="1" applyAlignment="1" applyProtection="1">
      <alignment horizontal="center"/>
      <protection hidden="1"/>
    </xf>
    <xf numFmtId="0" fontId="29" fillId="0" borderId="0" xfId="0" applyFont="1" applyProtection="1">
      <protection hidden="1"/>
    </xf>
    <xf numFmtId="0" fontId="37" fillId="0" borderId="0" xfId="0" applyFont="1" applyProtection="1">
      <protection hidden="1"/>
    </xf>
    <xf numFmtId="0" fontId="31" fillId="0" borderId="0" xfId="0" applyFont="1" applyAlignment="1" applyProtection="1">
      <alignment horizontal="right"/>
      <protection hidden="1"/>
    </xf>
    <xf numFmtId="0" fontId="75" fillId="0" borderId="0" xfId="38" applyFont="1" applyBorder="1" applyAlignment="1" applyProtection="1">
      <alignment vertical="top"/>
      <protection hidden="1"/>
    </xf>
    <xf numFmtId="0" fontId="30" fillId="0" borderId="0" xfId="0" applyFont="1" applyAlignment="1" applyProtection="1">
      <alignment horizontal="center"/>
      <protection hidden="1"/>
    </xf>
    <xf numFmtId="4" fontId="72" fillId="0" borderId="0" xfId="0" applyNumberFormat="1" applyFont="1" applyProtection="1">
      <protection hidden="1"/>
    </xf>
    <xf numFmtId="0" fontId="66" fillId="0" borderId="0" xfId="0" applyFont="1" applyAlignment="1" applyProtection="1">
      <alignment horizontal="right"/>
      <protection hidden="1"/>
    </xf>
    <xf numFmtId="0" fontId="33" fillId="0" borderId="0" xfId="0" applyFont="1" applyAlignment="1" applyProtection="1">
      <alignment horizontal="right" vertical="center"/>
      <protection hidden="1"/>
    </xf>
    <xf numFmtId="0" fontId="40" fillId="0" borderId="0" xfId="0" applyFont="1" applyProtection="1">
      <protection hidden="1"/>
    </xf>
    <xf numFmtId="4" fontId="55" fillId="0" borderId="0" xfId="44" applyNumberFormat="1" applyFont="1" applyAlignment="1" applyProtection="1">
      <alignment horizontal="center"/>
      <protection hidden="1"/>
    </xf>
    <xf numFmtId="0" fontId="55" fillId="0" borderId="0" xfId="44" applyFont="1" applyAlignment="1" applyProtection="1">
      <alignment horizontal="left"/>
      <protection hidden="1"/>
    </xf>
    <xf numFmtId="0" fontId="54" fillId="0" borderId="0" xfId="0" applyFont="1" applyAlignment="1" applyProtection="1">
      <alignment horizontal="center"/>
      <protection hidden="1"/>
    </xf>
    <xf numFmtId="0" fontId="72" fillId="0" borderId="0" xfId="0" applyFont="1" applyAlignment="1" applyProtection="1">
      <alignment horizontal="center"/>
      <protection hidden="1"/>
    </xf>
    <xf numFmtId="0" fontId="64" fillId="0" borderId="0" xfId="0" applyFont="1" applyProtection="1">
      <protection hidden="1"/>
    </xf>
    <xf numFmtId="0" fontId="72" fillId="0" borderId="0" xfId="0" applyFont="1" applyAlignment="1" applyProtection="1">
      <alignment horizontal="center" vertical="center"/>
      <protection hidden="1"/>
    </xf>
    <xf numFmtId="0" fontId="54" fillId="0" borderId="30" xfId="0" applyFont="1" applyBorder="1" applyProtection="1">
      <protection hidden="1"/>
    </xf>
    <xf numFmtId="0" fontId="76" fillId="0" borderId="0" xfId="0" applyFont="1" applyProtection="1">
      <protection hidden="1"/>
    </xf>
    <xf numFmtId="0" fontId="56" fillId="42" borderId="0" xfId="0" applyFont="1" applyFill="1" applyAlignment="1" applyProtection="1">
      <alignment horizontal="center"/>
      <protection hidden="1"/>
    </xf>
    <xf numFmtId="0" fontId="54" fillId="41" borderId="0" xfId="0" applyFont="1" applyFill="1" applyAlignment="1" applyProtection="1">
      <alignment horizontal="center" wrapText="1"/>
      <protection hidden="1"/>
    </xf>
    <xf numFmtId="165" fontId="55" fillId="0" borderId="29" xfId="0" applyNumberFormat="1" applyFont="1" applyBorder="1" applyAlignment="1" applyProtection="1">
      <alignment horizontal="left"/>
      <protection hidden="1"/>
    </xf>
    <xf numFmtId="0" fontId="55" fillId="0" borderId="29" xfId="0" applyFont="1" applyBorder="1" applyAlignment="1" applyProtection="1">
      <alignment horizontal="center"/>
      <protection hidden="1"/>
    </xf>
    <xf numFmtId="0" fontId="54" fillId="0" borderId="31" xfId="0" applyFont="1" applyBorder="1" applyProtection="1">
      <protection hidden="1"/>
    </xf>
    <xf numFmtId="0" fontId="54" fillId="0" borderId="32" xfId="0" applyFont="1" applyBorder="1" applyProtection="1">
      <protection hidden="1"/>
    </xf>
    <xf numFmtId="0" fontId="54" fillId="0" borderId="33" xfId="0" applyFont="1" applyBorder="1" applyProtection="1">
      <protection hidden="1"/>
    </xf>
    <xf numFmtId="0" fontId="38" fillId="0" borderId="0" xfId="0" applyFont="1" applyAlignment="1" applyProtection="1">
      <alignment horizontal="right"/>
      <protection hidden="1"/>
    </xf>
    <xf numFmtId="0" fontId="54" fillId="0" borderId="34" xfId="0" applyFont="1" applyBorder="1" applyProtection="1">
      <protection hidden="1"/>
    </xf>
    <xf numFmtId="0" fontId="54" fillId="0" borderId="35" xfId="0" applyFont="1" applyBorder="1" applyProtection="1">
      <protection hidden="1"/>
    </xf>
    <xf numFmtId="0" fontId="54" fillId="0" borderId="36" xfId="0" applyFont="1" applyBorder="1" applyProtection="1">
      <protection hidden="1"/>
    </xf>
    <xf numFmtId="0" fontId="77" fillId="0" borderId="0" xfId="0" applyFont="1" applyAlignment="1" applyProtection="1">
      <alignment horizontal="center" wrapText="1"/>
      <protection hidden="1"/>
    </xf>
    <xf numFmtId="0" fontId="55" fillId="41" borderId="0" xfId="0" applyFont="1" applyFill="1" applyAlignment="1" applyProtection="1">
      <alignment horizontal="center" vertical="center"/>
      <protection hidden="1"/>
    </xf>
    <xf numFmtId="0" fontId="78" fillId="0" borderId="0" xfId="0" applyFont="1" applyAlignment="1" applyProtection="1">
      <alignment horizontal="right"/>
      <protection hidden="1"/>
    </xf>
    <xf numFmtId="0" fontId="54" fillId="0" borderId="37" xfId="0" applyFont="1" applyBorder="1" applyProtection="1">
      <protection hidden="1"/>
    </xf>
    <xf numFmtId="0" fontId="54" fillId="0" borderId="38" xfId="0" applyFont="1" applyBorder="1" applyProtection="1">
      <protection hidden="1"/>
    </xf>
    <xf numFmtId="0" fontId="54" fillId="0" borderId="39" xfId="0" applyFont="1" applyBorder="1" applyProtection="1">
      <protection hidden="1"/>
    </xf>
    <xf numFmtId="0" fontId="54" fillId="0" borderId="0" xfId="0" applyFont="1" applyAlignment="1" applyProtection="1">
      <alignment horizontal="left" vertical="center"/>
      <protection hidden="1"/>
    </xf>
    <xf numFmtId="0" fontId="56" fillId="0" borderId="0" xfId="0" applyFont="1" applyAlignment="1" applyProtection="1">
      <alignment horizontal="right"/>
      <protection hidden="1"/>
    </xf>
    <xf numFmtId="164" fontId="65" fillId="0" borderId="0" xfId="0" applyNumberFormat="1" applyFont="1" applyAlignment="1" applyProtection="1">
      <alignment horizontal="center" vertical="center"/>
      <protection hidden="1"/>
    </xf>
    <xf numFmtId="3" fontId="41" fillId="0" borderId="0" xfId="0" applyNumberFormat="1" applyFont="1" applyAlignment="1" applyProtection="1">
      <alignment horizontal="center" vertical="center"/>
      <protection hidden="1"/>
    </xf>
    <xf numFmtId="0" fontId="30" fillId="0" borderId="0" xfId="51" applyFont="1" applyAlignment="1" applyProtection="1">
      <alignment horizontal="center"/>
      <protection hidden="1"/>
    </xf>
    <xf numFmtId="0" fontId="35" fillId="0" borderId="0" xfId="44" applyFont="1" applyAlignment="1" applyProtection="1">
      <alignment horizontal="center"/>
      <protection hidden="1"/>
    </xf>
    <xf numFmtId="0" fontId="56" fillId="0" borderId="0" xfId="0" applyFont="1" applyAlignment="1" applyProtection="1">
      <alignment horizontal="left" vertical="center"/>
      <protection hidden="1"/>
    </xf>
    <xf numFmtId="0" fontId="54" fillId="0" borderId="0" xfId="0" applyFont="1" applyAlignment="1" applyProtection="1">
      <alignment horizontal="center" vertical="center"/>
      <protection hidden="1"/>
    </xf>
    <xf numFmtId="0" fontId="55" fillId="41" borderId="0" xfId="0" applyFont="1" applyFill="1" applyAlignment="1" applyProtection="1">
      <alignment horizontal="center" vertical="center" wrapText="1"/>
      <protection hidden="1"/>
    </xf>
    <xf numFmtId="0" fontId="57" fillId="0" borderId="0" xfId="0" applyFont="1" applyAlignment="1" applyProtection="1">
      <alignment vertical="center"/>
      <protection hidden="1"/>
    </xf>
    <xf numFmtId="0" fontId="67" fillId="0" borderId="0" xfId="0" applyFont="1" applyProtection="1">
      <protection hidden="1"/>
    </xf>
    <xf numFmtId="0" fontId="68" fillId="0" borderId="0" xfId="0" applyFont="1" applyProtection="1">
      <protection hidden="1"/>
    </xf>
    <xf numFmtId="0" fontId="0" fillId="0" borderId="0" xfId="0" applyProtection="1">
      <protection hidden="1"/>
    </xf>
    <xf numFmtId="0" fontId="54" fillId="0" borderId="0" xfId="0" applyFont="1" applyAlignment="1" applyProtection="1">
      <alignment horizontal="justify" vertical="center"/>
      <protection hidden="1"/>
    </xf>
    <xf numFmtId="9" fontId="79" fillId="0" borderId="0" xfId="0" applyNumberFormat="1" applyFont="1" applyAlignment="1" applyProtection="1">
      <alignment horizontal="center"/>
      <protection hidden="1"/>
    </xf>
    <xf numFmtId="0" fontId="55" fillId="0" borderId="40" xfId="0" applyFont="1" applyBorder="1" applyAlignment="1" applyProtection="1">
      <alignment horizontal="center" vertical="center"/>
      <protection hidden="1"/>
    </xf>
    <xf numFmtId="0" fontId="31" fillId="0" borderId="40" xfId="0" applyFont="1" applyBorder="1" applyProtection="1">
      <protection hidden="1"/>
    </xf>
    <xf numFmtId="0" fontId="55" fillId="0" borderId="41" xfId="0" applyFont="1" applyBorder="1" applyAlignment="1" applyProtection="1">
      <alignment horizontal="center" vertical="center"/>
      <protection hidden="1"/>
    </xf>
    <xf numFmtId="0" fontId="31" fillId="0" borderId="41" xfId="0" applyFont="1" applyBorder="1" applyProtection="1">
      <protection hidden="1"/>
    </xf>
    <xf numFmtId="9" fontId="80" fillId="0" borderId="0" xfId="0" applyNumberFormat="1" applyFont="1" applyAlignment="1" applyProtection="1">
      <alignment horizontal="center" vertical="center"/>
      <protection hidden="1"/>
    </xf>
    <xf numFmtId="0" fontId="81" fillId="43" borderId="0" xfId="38" applyFont="1" applyFill="1" applyBorder="1" applyAlignment="1" applyProtection="1">
      <alignment horizontal="center" vertical="center"/>
      <protection locked="0" hidden="1"/>
    </xf>
    <xf numFmtId="0" fontId="54" fillId="0" borderId="42" xfId="0" applyFont="1" applyBorder="1" applyProtection="1">
      <protection hidden="1"/>
    </xf>
    <xf numFmtId="0" fontId="56" fillId="0" borderId="43" xfId="0" applyFont="1" applyBorder="1" applyProtection="1">
      <protection hidden="1"/>
    </xf>
    <xf numFmtId="0" fontId="54" fillId="0" borderId="43" xfId="0" applyFont="1" applyBorder="1" applyProtection="1">
      <protection hidden="1"/>
    </xf>
    <xf numFmtId="3" fontId="35" fillId="0" borderId="44" xfId="0" applyNumberFormat="1" applyFont="1" applyBorder="1" applyAlignment="1" applyProtection="1">
      <alignment horizontal="center" vertical="center"/>
      <protection locked="0" hidden="1"/>
    </xf>
    <xf numFmtId="0" fontId="54" fillId="0" borderId="0" xfId="44" applyFont="1" applyProtection="1">
      <protection hidden="1"/>
    </xf>
    <xf numFmtId="0" fontId="82" fillId="0" borderId="45" xfId="38" applyFont="1" applyFill="1" applyBorder="1" applyAlignment="1" applyProtection="1">
      <alignment vertical="center"/>
      <protection hidden="1"/>
    </xf>
    <xf numFmtId="0" fontId="72" fillId="42" borderId="13" xfId="0" applyFont="1" applyFill="1" applyBorder="1" applyAlignment="1" applyProtection="1">
      <alignment horizontal="center" vertical="center"/>
      <protection hidden="1"/>
    </xf>
    <xf numFmtId="0" fontId="55" fillId="0" borderId="0" xfId="44" applyFont="1" applyAlignment="1" applyProtection="1">
      <alignment vertical="center" wrapText="1"/>
      <protection hidden="1"/>
    </xf>
    <xf numFmtId="0" fontId="56" fillId="43" borderId="0" xfId="0" applyFont="1" applyFill="1" applyAlignment="1" applyProtection="1">
      <alignment horizontal="center" vertical="center" wrapText="1"/>
      <protection hidden="1"/>
    </xf>
    <xf numFmtId="0" fontId="56" fillId="43" borderId="0" xfId="0" applyFont="1" applyFill="1" applyAlignment="1" applyProtection="1">
      <alignment vertical="center" wrapText="1"/>
      <protection hidden="1"/>
    </xf>
    <xf numFmtId="0" fontId="38" fillId="0" borderId="0" xfId="0" applyFont="1" applyProtection="1">
      <protection locked="0" hidden="1"/>
    </xf>
    <xf numFmtId="0" fontId="55" fillId="0" borderId="0" xfId="0" applyFont="1" applyAlignment="1" applyProtection="1">
      <alignment horizontal="justify" vertical="center" wrapText="1"/>
      <protection hidden="1"/>
    </xf>
    <xf numFmtId="0" fontId="67" fillId="0" borderId="0" xfId="0" applyFont="1" applyAlignment="1" applyProtection="1">
      <alignment horizontal="justify" vertical="center" wrapText="1"/>
      <protection hidden="1"/>
    </xf>
    <xf numFmtId="0" fontId="70" fillId="0" borderId="0" xfId="0" applyFont="1" applyAlignment="1" applyProtection="1">
      <alignment horizontal="justify" vertical="center"/>
      <protection hidden="1"/>
    </xf>
    <xf numFmtId="0" fontId="70" fillId="0" borderId="0" xfId="0" applyFont="1" applyAlignment="1" applyProtection="1">
      <alignment horizontal="justify" vertical="center" wrapText="1"/>
      <protection hidden="1"/>
    </xf>
    <xf numFmtId="0" fontId="55" fillId="0" borderId="40" xfId="0" applyFont="1" applyBorder="1" applyProtection="1">
      <protection hidden="1"/>
    </xf>
    <xf numFmtId="0" fontId="56" fillId="0" borderId="0" xfId="0" applyFont="1" applyAlignment="1" applyProtection="1">
      <alignment horizontal="center" vertical="top"/>
      <protection hidden="1"/>
    </xf>
    <xf numFmtId="0" fontId="55" fillId="0" borderId="0" xfId="0" applyFont="1" applyAlignment="1" applyProtection="1">
      <alignment horizontal="center"/>
      <protection hidden="1"/>
    </xf>
    <xf numFmtId="0" fontId="31" fillId="0" borderId="46" xfId="0" applyFont="1" applyBorder="1" applyProtection="1">
      <protection hidden="1"/>
    </xf>
    <xf numFmtId="0" fontId="57" fillId="0" borderId="47" xfId="0" applyFont="1" applyBorder="1" applyAlignment="1" applyProtection="1">
      <alignment vertical="top"/>
      <protection hidden="1"/>
    </xf>
    <xf numFmtId="0" fontId="56" fillId="0" borderId="40" xfId="0" applyFont="1" applyBorder="1" applyAlignment="1" applyProtection="1">
      <alignment vertical="center"/>
      <protection hidden="1"/>
    </xf>
    <xf numFmtId="9" fontId="80" fillId="0" borderId="40" xfId="0" applyNumberFormat="1" applyFont="1" applyBorder="1" applyAlignment="1" applyProtection="1">
      <alignment horizontal="center" vertical="center"/>
      <protection hidden="1"/>
    </xf>
    <xf numFmtId="0" fontId="57" fillId="0" borderId="48" xfId="0" applyFont="1" applyBorder="1" applyAlignment="1" applyProtection="1">
      <alignment vertical="top"/>
      <protection hidden="1"/>
    </xf>
    <xf numFmtId="0" fontId="55" fillId="0" borderId="41" xfId="0" applyFont="1" applyBorder="1" applyAlignment="1" applyProtection="1">
      <alignment vertical="center"/>
      <protection hidden="1"/>
    </xf>
    <xf numFmtId="0" fontId="55" fillId="0" borderId="49" xfId="0" applyFont="1" applyBorder="1" applyAlignment="1" applyProtection="1">
      <alignment vertical="center"/>
      <protection hidden="1"/>
    </xf>
    <xf numFmtId="0" fontId="54" fillId="0" borderId="0" xfId="38" applyFont="1" applyFill="1" applyBorder="1" applyAlignment="1" applyProtection="1">
      <alignment vertical="center"/>
      <protection hidden="1"/>
    </xf>
    <xf numFmtId="0" fontId="54" fillId="0" borderId="0" xfId="0" applyFont="1" applyAlignment="1" applyProtection="1">
      <alignment horizontal="right" vertical="center"/>
      <protection hidden="1"/>
    </xf>
    <xf numFmtId="0" fontId="83" fillId="0" borderId="0" xfId="0" applyFont="1" applyAlignment="1" applyProtection="1">
      <alignment vertical="center"/>
      <protection hidden="1"/>
    </xf>
    <xf numFmtId="0" fontId="82" fillId="0" borderId="0" xfId="38" applyFont="1" applyFill="1" applyBorder="1" applyAlignment="1" applyProtection="1">
      <alignment vertical="center"/>
      <protection hidden="1"/>
    </xf>
    <xf numFmtId="0" fontId="55" fillId="0" borderId="47" xfId="0" applyFont="1" applyBorder="1" applyAlignment="1" applyProtection="1">
      <alignment vertical="center"/>
      <protection hidden="1"/>
    </xf>
    <xf numFmtId="0" fontId="31" fillId="0" borderId="49" xfId="0" applyFont="1" applyBorder="1" applyAlignment="1" applyProtection="1">
      <alignment horizontal="center" vertical="top"/>
      <protection hidden="1"/>
    </xf>
    <xf numFmtId="0" fontId="84" fillId="0" borderId="31" xfId="0" applyFont="1" applyBorder="1" applyAlignment="1" applyProtection="1">
      <alignment vertical="center"/>
      <protection hidden="1"/>
    </xf>
    <xf numFmtId="0" fontId="55" fillId="0" borderId="27" xfId="0" applyFont="1" applyBorder="1" applyAlignment="1" applyProtection="1">
      <alignment vertical="center"/>
      <protection hidden="1"/>
    </xf>
    <xf numFmtId="0" fontId="85" fillId="0" borderId="27" xfId="0" applyFont="1" applyBorder="1" applyAlignment="1" applyProtection="1">
      <alignment horizontal="right" vertical="center"/>
      <protection hidden="1"/>
    </xf>
    <xf numFmtId="0" fontId="85" fillId="0" borderId="27" xfId="0" applyFont="1" applyBorder="1" applyAlignment="1" applyProtection="1">
      <alignment vertical="center"/>
      <protection hidden="1"/>
    </xf>
    <xf numFmtId="0" fontId="29" fillId="0" borderId="27" xfId="0" applyFont="1" applyBorder="1" applyProtection="1">
      <protection hidden="1"/>
    </xf>
    <xf numFmtId="0" fontId="56" fillId="43" borderId="33" xfId="0" applyFont="1" applyFill="1" applyBorder="1" applyAlignment="1" applyProtection="1">
      <alignment horizontal="center" vertical="center" wrapText="1"/>
      <protection hidden="1"/>
    </xf>
    <xf numFmtId="0" fontId="84" fillId="0" borderId="33" xfId="0" applyFont="1" applyBorder="1" applyAlignment="1" applyProtection="1">
      <alignment horizontal="center" vertical="justify"/>
      <protection hidden="1"/>
    </xf>
    <xf numFmtId="0" fontId="33" fillId="0" borderId="33" xfId="0" applyFont="1" applyBorder="1" applyProtection="1">
      <protection hidden="1"/>
    </xf>
    <xf numFmtId="0" fontId="33" fillId="0" borderId="50" xfId="0" applyFont="1" applyBorder="1" applyProtection="1">
      <protection hidden="1"/>
    </xf>
    <xf numFmtId="0" fontId="76" fillId="0" borderId="33" xfId="0" applyFont="1" applyBorder="1" applyAlignment="1" applyProtection="1">
      <alignment textRotation="90" wrapText="1"/>
      <protection hidden="1"/>
    </xf>
    <xf numFmtId="0" fontId="84" fillId="0" borderId="33" xfId="0" applyFont="1" applyBorder="1" applyAlignment="1" applyProtection="1">
      <alignment textRotation="90" wrapText="1"/>
      <protection hidden="1"/>
    </xf>
    <xf numFmtId="0" fontId="33" fillId="0" borderId="33" xfId="0" applyFont="1" applyBorder="1" applyAlignment="1" applyProtection="1">
      <alignment horizontal="center" vertical="center"/>
      <protection hidden="1"/>
    </xf>
    <xf numFmtId="0" fontId="60" fillId="0" borderId="33" xfId="0" applyFont="1" applyBorder="1" applyAlignment="1" applyProtection="1">
      <alignment vertical="center" textRotation="90"/>
      <protection hidden="1"/>
    </xf>
    <xf numFmtId="0" fontId="86" fillId="0" borderId="33" xfId="0" applyFont="1" applyBorder="1" applyProtection="1">
      <protection hidden="1"/>
    </xf>
    <xf numFmtId="0" fontId="87" fillId="0" borderId="33" xfId="0" applyFont="1" applyBorder="1" applyAlignment="1" applyProtection="1">
      <alignment vertical="center" textRotation="90"/>
      <protection hidden="1"/>
    </xf>
    <xf numFmtId="0" fontId="84" fillId="0" borderId="33" xfId="0" applyFont="1" applyBorder="1" applyAlignment="1" applyProtection="1">
      <alignment vertical="center" textRotation="90"/>
      <protection hidden="1"/>
    </xf>
    <xf numFmtId="0" fontId="76" fillId="0" borderId="33" xfId="0" applyFont="1" applyBorder="1" applyAlignment="1" applyProtection="1">
      <alignment vertical="center"/>
      <protection hidden="1"/>
    </xf>
    <xf numFmtId="0" fontId="76" fillId="0" borderId="34" xfId="0" applyFont="1" applyBorder="1" applyAlignment="1" applyProtection="1">
      <alignment vertical="center"/>
      <protection hidden="1"/>
    </xf>
    <xf numFmtId="0" fontId="55" fillId="0" borderId="35" xfId="0" applyFont="1" applyBorder="1" applyProtection="1">
      <protection hidden="1"/>
    </xf>
    <xf numFmtId="0" fontId="31" fillId="0" borderId="35" xfId="0" applyFont="1" applyBorder="1" applyProtection="1">
      <protection hidden="1"/>
    </xf>
    <xf numFmtId="0" fontId="55" fillId="0" borderId="35" xfId="0" applyFont="1" applyBorder="1" applyAlignment="1" applyProtection="1">
      <alignment vertical="center"/>
      <protection hidden="1"/>
    </xf>
    <xf numFmtId="0" fontId="55" fillId="0" borderId="35" xfId="0" applyFont="1" applyBorder="1" applyAlignment="1" applyProtection="1">
      <alignment horizontal="center" vertical="center"/>
      <protection hidden="1"/>
    </xf>
    <xf numFmtId="2" fontId="55" fillId="0" borderId="35" xfId="0" applyNumberFormat="1" applyFont="1" applyBorder="1" applyAlignment="1" applyProtection="1">
      <alignment horizontal="right" vertical="center"/>
      <protection hidden="1"/>
    </xf>
    <xf numFmtId="2" fontId="55" fillId="0" borderId="35" xfId="0" applyNumberFormat="1" applyFont="1" applyBorder="1" applyAlignment="1" applyProtection="1">
      <alignment vertical="center"/>
      <protection hidden="1"/>
    </xf>
    <xf numFmtId="0" fontId="30" fillId="0" borderId="35" xfId="0" applyFont="1" applyBorder="1" applyAlignment="1" applyProtection="1">
      <alignment horizontal="center"/>
      <protection hidden="1"/>
    </xf>
    <xf numFmtId="49" fontId="54" fillId="0" borderId="41" xfId="0" applyNumberFormat="1" applyFont="1" applyBorder="1" applyAlignment="1" applyProtection="1">
      <alignment vertical="center"/>
      <protection hidden="1"/>
    </xf>
    <xf numFmtId="49" fontId="54" fillId="0" borderId="0" xfId="0" applyNumberFormat="1" applyFont="1" applyAlignment="1" applyProtection="1">
      <alignment horizontal="left" vertical="center"/>
      <protection hidden="1"/>
    </xf>
    <xf numFmtId="0" fontId="88" fillId="0" borderId="0" xfId="38" applyFont="1" applyFill="1" applyBorder="1" applyAlignment="1" applyProtection="1">
      <alignment vertical="center"/>
      <protection hidden="1"/>
    </xf>
    <xf numFmtId="0" fontId="89" fillId="0" borderId="0" xfId="38" applyFont="1" applyFill="1" applyBorder="1" applyAlignment="1" applyProtection="1">
      <alignment vertical="center"/>
      <protection hidden="1"/>
    </xf>
    <xf numFmtId="0" fontId="90" fillId="0" borderId="35" xfId="38" applyFont="1" applyFill="1" applyBorder="1" applyAlignment="1" applyProtection="1">
      <alignment vertical="center"/>
      <protection hidden="1"/>
    </xf>
    <xf numFmtId="0" fontId="56" fillId="43" borderId="53" xfId="0" applyFont="1" applyFill="1" applyBorder="1" applyAlignment="1" applyProtection="1">
      <alignment horizontal="center" vertical="center" wrapText="1"/>
      <protection hidden="1"/>
    </xf>
    <xf numFmtId="0" fontId="56" fillId="43" borderId="40" xfId="0" applyFont="1" applyFill="1" applyBorder="1" applyAlignment="1" applyProtection="1">
      <alignment horizontal="center" vertical="center" wrapText="1"/>
      <protection hidden="1"/>
    </xf>
    <xf numFmtId="0" fontId="33" fillId="0" borderId="53" xfId="0" applyFont="1" applyBorder="1" applyProtection="1">
      <protection hidden="1"/>
    </xf>
    <xf numFmtId="0" fontId="55" fillId="0" borderId="40" xfId="0" applyFont="1" applyBorder="1" applyAlignment="1" applyProtection="1">
      <alignment wrapText="1"/>
      <protection hidden="1"/>
    </xf>
    <xf numFmtId="0" fontId="91" fillId="0" borderId="40" xfId="0" applyFont="1" applyBorder="1" applyAlignment="1" applyProtection="1">
      <alignment horizontal="right" wrapText="1"/>
      <protection hidden="1"/>
    </xf>
    <xf numFmtId="0" fontId="76" fillId="0" borderId="40" xfId="44" applyFont="1" applyBorder="1" applyAlignment="1" applyProtection="1">
      <alignment horizontal="left"/>
      <protection hidden="1"/>
    </xf>
    <xf numFmtId="0" fontId="34" fillId="0" borderId="40" xfId="44" applyFont="1" applyBorder="1" applyAlignment="1" applyProtection="1">
      <alignment horizontal="left"/>
      <protection hidden="1"/>
    </xf>
    <xf numFmtId="0" fontId="35" fillId="0" borderId="40" xfId="44" applyFont="1" applyBorder="1" applyAlignment="1" applyProtection="1">
      <alignment horizontal="left"/>
      <protection hidden="1"/>
    </xf>
    <xf numFmtId="0" fontId="92" fillId="43" borderId="0" xfId="38" applyFont="1" applyFill="1" applyBorder="1" applyAlignment="1" applyProtection="1">
      <alignment horizontal="center" vertical="center"/>
      <protection locked="0" hidden="1"/>
    </xf>
    <xf numFmtId="0" fontId="85" fillId="0" borderId="41" xfId="0" applyFont="1" applyBorder="1" applyAlignment="1">
      <alignment vertical="center"/>
    </xf>
    <xf numFmtId="0" fontId="59" fillId="0" borderId="0" xfId="44" applyFont="1" applyAlignment="1" applyProtection="1">
      <alignment horizontal="center"/>
      <protection hidden="1"/>
    </xf>
    <xf numFmtId="0" fontId="93" fillId="41" borderId="54" xfId="44" applyFont="1" applyFill="1" applyBorder="1" applyAlignment="1" applyProtection="1">
      <alignment horizontal="center" vertical="center"/>
      <protection hidden="1"/>
    </xf>
    <xf numFmtId="0" fontId="94" fillId="0" borderId="55" xfId="44" applyFont="1" applyBorder="1" applyAlignment="1" applyProtection="1">
      <alignment horizontal="center" vertical="center"/>
      <protection hidden="1"/>
    </xf>
    <xf numFmtId="0" fontId="94" fillId="0" borderId="56" xfId="44" applyFont="1" applyBorder="1" applyAlignment="1" applyProtection="1">
      <alignment horizontal="center" vertical="center"/>
      <protection hidden="1"/>
    </xf>
    <xf numFmtId="0" fontId="95" fillId="0" borderId="57" xfId="0" applyFont="1" applyBorder="1" applyAlignment="1" applyProtection="1">
      <alignment horizontal="center" vertical="center" wrapText="1"/>
      <protection hidden="1"/>
    </xf>
    <xf numFmtId="0" fontId="94" fillId="44" borderId="58" xfId="44" applyFont="1" applyFill="1" applyBorder="1" applyAlignment="1">
      <alignment horizontal="center" vertical="center"/>
    </xf>
    <xf numFmtId="166" fontId="93" fillId="41" borderId="59" xfId="47" applyNumberFormat="1" applyFont="1" applyFill="1" applyBorder="1" applyAlignment="1" applyProtection="1">
      <alignment horizontal="center" vertical="center"/>
      <protection hidden="1"/>
    </xf>
    <xf numFmtId="0" fontId="95" fillId="0" borderId="58" xfId="47" applyFont="1" applyBorder="1" applyAlignment="1" applyProtection="1">
      <alignment horizontal="center" vertical="center"/>
      <protection hidden="1"/>
    </xf>
    <xf numFmtId="166" fontId="95" fillId="45" borderId="59" xfId="47" applyNumberFormat="1" applyFont="1" applyFill="1" applyBorder="1" applyAlignment="1" applyProtection="1">
      <alignment horizontal="center" vertical="center"/>
      <protection hidden="1"/>
    </xf>
    <xf numFmtId="0" fontId="95" fillId="0" borderId="57" xfId="0" applyFont="1" applyBorder="1" applyAlignment="1" applyProtection="1">
      <alignment horizontal="center" vertical="center"/>
      <protection hidden="1"/>
    </xf>
    <xf numFmtId="0" fontId="95" fillId="0" borderId="58" xfId="0" applyFont="1" applyBorder="1" applyAlignment="1" applyProtection="1">
      <alignment horizontal="center" vertical="center"/>
      <protection hidden="1"/>
    </xf>
    <xf numFmtId="166" fontId="95" fillId="45" borderId="59" xfId="0" applyNumberFormat="1" applyFont="1" applyFill="1" applyBorder="1" applyAlignment="1" applyProtection="1">
      <alignment horizontal="center" vertical="center"/>
      <protection hidden="1"/>
    </xf>
    <xf numFmtId="0" fontId="96" fillId="0" borderId="58" xfId="0" applyFont="1" applyBorder="1" applyAlignment="1" applyProtection="1">
      <alignment horizontal="center" vertical="center"/>
      <protection hidden="1"/>
    </xf>
    <xf numFmtId="166" fontId="95" fillId="0" borderId="59" xfId="0" applyNumberFormat="1" applyFont="1" applyBorder="1" applyAlignment="1" applyProtection="1">
      <alignment horizontal="center" vertical="center"/>
      <protection hidden="1"/>
    </xf>
    <xf numFmtId="0" fontId="95" fillId="44" borderId="58" xfId="0" applyFont="1" applyFill="1" applyBorder="1" applyAlignment="1" applyProtection="1">
      <alignment horizontal="center" vertical="center"/>
      <protection hidden="1"/>
    </xf>
    <xf numFmtId="166" fontId="93" fillId="41" borderId="59" xfId="0" applyNumberFormat="1" applyFont="1" applyFill="1" applyBorder="1" applyAlignment="1" applyProtection="1">
      <alignment horizontal="center" vertical="center"/>
      <protection hidden="1"/>
    </xf>
    <xf numFmtId="0" fontId="93" fillId="44" borderId="58" xfId="0" applyFont="1" applyFill="1" applyBorder="1" applyAlignment="1" applyProtection="1">
      <alignment horizontal="center" vertical="center"/>
      <protection hidden="1"/>
    </xf>
    <xf numFmtId="0" fontId="95" fillId="0" borderId="57" xfId="47" applyFont="1" applyBorder="1" applyAlignment="1" applyProtection="1">
      <alignment horizontal="center" vertical="center"/>
      <protection hidden="1"/>
    </xf>
    <xf numFmtId="0" fontId="94" fillId="0" borderId="58" xfId="44" applyFont="1" applyBorder="1" applyAlignment="1">
      <alignment horizontal="center" vertical="center"/>
    </xf>
    <xf numFmtId="166" fontId="95" fillId="0" borderId="59" xfId="47" applyNumberFormat="1" applyFont="1" applyBorder="1" applyAlignment="1" applyProtection="1">
      <alignment horizontal="center" vertical="center"/>
      <protection hidden="1"/>
    </xf>
    <xf numFmtId="166" fontId="95" fillId="44" borderId="58" xfId="47" applyNumberFormat="1" applyFont="1" applyFill="1" applyBorder="1" applyAlignment="1" applyProtection="1">
      <alignment horizontal="center" vertical="center"/>
      <protection hidden="1"/>
    </xf>
    <xf numFmtId="0" fontId="95" fillId="0" borderId="60" xfId="0" applyFont="1" applyBorder="1" applyAlignment="1" applyProtection="1">
      <alignment horizontal="center" vertical="center" wrapText="1"/>
      <protection hidden="1"/>
    </xf>
    <xf numFmtId="0" fontId="93" fillId="41" borderId="61" xfId="0" applyFont="1" applyFill="1" applyBorder="1" applyAlignment="1" applyProtection="1">
      <alignment horizontal="center" vertical="center"/>
      <protection hidden="1"/>
    </xf>
    <xf numFmtId="0" fontId="93" fillId="41" borderId="62" xfId="0" applyFont="1" applyFill="1" applyBorder="1" applyAlignment="1" applyProtection="1">
      <alignment horizontal="center" vertical="center"/>
      <protection hidden="1"/>
    </xf>
    <xf numFmtId="0" fontId="95" fillId="0" borderId="0" xfId="45" applyFont="1" applyAlignment="1" applyProtection="1">
      <alignment vertical="center"/>
      <protection hidden="1"/>
    </xf>
    <xf numFmtId="0" fontId="95" fillId="0" borderId="0" xfId="45" applyFont="1" applyAlignment="1" applyProtection="1">
      <alignment horizontal="left" vertical="center"/>
      <protection hidden="1"/>
    </xf>
    <xf numFmtId="0" fontId="97" fillId="0" borderId="0" xfId="0" applyFont="1" applyProtection="1">
      <protection hidden="1"/>
    </xf>
    <xf numFmtId="0" fontId="55" fillId="0" borderId="33" xfId="0" applyFont="1" applyBorder="1" applyAlignment="1" applyProtection="1">
      <alignment textRotation="90" wrapText="1"/>
      <protection hidden="1"/>
    </xf>
    <xf numFmtId="0" fontId="55" fillId="0" borderId="0" xfId="44" applyFont="1" applyAlignment="1" applyProtection="1">
      <alignment horizontal="center"/>
      <protection hidden="1"/>
    </xf>
    <xf numFmtId="9" fontId="54" fillId="0" borderId="0" xfId="0" applyNumberFormat="1" applyFont="1" applyAlignment="1" applyProtection="1">
      <alignment horizontal="left" vertical="center"/>
      <protection hidden="1"/>
    </xf>
    <xf numFmtId="0" fontId="84" fillId="0" borderId="0" xfId="0" applyFont="1" applyAlignment="1" applyProtection="1">
      <alignment horizontal="left" vertical="center"/>
      <protection hidden="1"/>
    </xf>
    <xf numFmtId="0" fontId="57" fillId="0" borderId="0" xfId="0" applyFont="1" applyAlignment="1">
      <alignment vertical="center"/>
    </xf>
    <xf numFmtId="0" fontId="55" fillId="0" borderId="0" xfId="0" applyFont="1" applyAlignment="1" applyProtection="1">
      <alignment horizontal="justify" vertical="center"/>
      <protection hidden="1"/>
    </xf>
    <xf numFmtId="0" fontId="76" fillId="0" borderId="33" xfId="0" applyFont="1" applyBorder="1" applyProtection="1">
      <protection hidden="1"/>
    </xf>
    <xf numFmtId="0" fontId="56" fillId="0" borderId="0" xfId="0" applyFont="1" applyAlignment="1" applyProtection="1">
      <alignment horizontal="right" wrapText="1"/>
      <protection hidden="1"/>
    </xf>
    <xf numFmtId="0" fontId="84" fillId="0" borderId="0" xfId="0" applyFont="1" applyAlignment="1" applyProtection="1">
      <alignment horizontal="left"/>
      <protection hidden="1"/>
    </xf>
    <xf numFmtId="0" fontId="55" fillId="0" borderId="0" xfId="0" applyFont="1"/>
    <xf numFmtId="0" fontId="98" fillId="0" borderId="0" xfId="44" applyFont="1" applyProtection="1">
      <protection hidden="1"/>
    </xf>
    <xf numFmtId="0" fontId="65" fillId="0" borderId="0" xfId="44" applyFont="1" applyAlignment="1" applyProtection="1">
      <alignment horizontal="right"/>
      <protection hidden="1"/>
    </xf>
    <xf numFmtId="0" fontId="91" fillId="0" borderId="0" xfId="0" applyFont="1" applyAlignment="1" applyProtection="1">
      <alignment horizontal="right" wrapText="1"/>
      <protection hidden="1"/>
    </xf>
    <xf numFmtId="0" fontId="76" fillId="0" borderId="0" xfId="44" applyFont="1" applyAlignment="1" applyProtection="1">
      <alignment horizontal="left"/>
      <protection hidden="1"/>
    </xf>
    <xf numFmtId="0" fontId="34" fillId="0" borderId="0" xfId="44" applyFont="1" applyAlignment="1" applyProtection="1">
      <alignment horizontal="left"/>
      <protection hidden="1"/>
    </xf>
    <xf numFmtId="0" fontId="56" fillId="0" borderId="0" xfId="0" applyFont="1" applyAlignment="1" applyProtection="1">
      <alignment horizontal="left"/>
      <protection hidden="1"/>
    </xf>
    <xf numFmtId="0" fontId="55" fillId="0" borderId="0" xfId="44" applyFont="1" applyAlignment="1" applyProtection="1">
      <alignment horizontal="right"/>
      <protection hidden="1"/>
    </xf>
    <xf numFmtId="0" fontId="35" fillId="0" borderId="44" xfId="44" applyFont="1" applyBorder="1" applyAlignment="1" applyProtection="1">
      <alignment horizontal="center"/>
      <protection locked="0" hidden="1"/>
    </xf>
    <xf numFmtId="0" fontId="66" fillId="0" borderId="0" xfId="44" applyFont="1" applyAlignment="1" applyProtection="1">
      <alignment horizontal="center"/>
      <protection hidden="1"/>
    </xf>
    <xf numFmtId="0" fontId="84" fillId="0" borderId="53" xfId="0" applyFont="1" applyBorder="1" applyAlignment="1" applyProtection="1">
      <alignment textRotation="90" wrapText="1"/>
      <protection hidden="1"/>
    </xf>
    <xf numFmtId="0" fontId="31" fillId="0" borderId="40" xfId="0" applyFont="1" applyBorder="1" applyAlignment="1" applyProtection="1">
      <alignment horizontal="center"/>
      <protection hidden="1"/>
    </xf>
    <xf numFmtId="2" fontId="55" fillId="0" borderId="40" xfId="0" applyNumberFormat="1" applyFont="1" applyBorder="1" applyAlignment="1" applyProtection="1">
      <alignment horizontal="center"/>
      <protection hidden="1"/>
    </xf>
    <xf numFmtId="4" fontId="55" fillId="0" borderId="40" xfId="0" applyNumberFormat="1" applyFont="1" applyBorder="1" applyProtection="1">
      <protection hidden="1"/>
    </xf>
    <xf numFmtId="0" fontId="55" fillId="0" borderId="41" xfId="44" applyFont="1" applyBorder="1" applyAlignment="1" applyProtection="1">
      <alignment horizontal="right"/>
      <protection hidden="1"/>
    </xf>
    <xf numFmtId="0" fontId="64" fillId="0" borderId="41" xfId="0" applyFont="1" applyBorder="1" applyProtection="1">
      <protection hidden="1"/>
    </xf>
    <xf numFmtId="0" fontId="66" fillId="0" borderId="41" xfId="44" applyFont="1" applyBorder="1" applyAlignment="1" applyProtection="1">
      <alignment horizontal="center"/>
      <protection hidden="1"/>
    </xf>
    <xf numFmtId="0" fontId="31" fillId="0" borderId="33" xfId="0" applyFont="1" applyBorder="1" applyProtection="1">
      <protection hidden="1"/>
    </xf>
    <xf numFmtId="0" fontId="99" fillId="0" borderId="0" xfId="0" applyFont="1" applyAlignment="1" applyProtection="1">
      <alignment horizontal="left"/>
      <protection hidden="1"/>
    </xf>
    <xf numFmtId="0" fontId="54" fillId="41" borderId="0" xfId="0" applyFont="1" applyFill="1" applyAlignment="1" applyProtection="1">
      <alignment horizontal="center" vertical="center"/>
      <protection hidden="1"/>
    </xf>
    <xf numFmtId="4" fontId="56" fillId="43" borderId="63" xfId="0" applyNumberFormat="1" applyFont="1" applyFill="1" applyBorder="1" applyAlignment="1" applyProtection="1">
      <alignment horizontal="center" vertical="center"/>
      <protection hidden="1"/>
    </xf>
    <xf numFmtId="0" fontId="56" fillId="0" borderId="64" xfId="0" applyFont="1" applyBorder="1" applyAlignment="1" applyProtection="1">
      <alignment vertical="center"/>
      <protection hidden="1"/>
    </xf>
    <xf numFmtId="0" fontId="56" fillId="0" borderId="41" xfId="0" applyFont="1" applyBorder="1" applyAlignment="1" applyProtection="1">
      <alignment vertical="center"/>
      <protection hidden="1"/>
    </xf>
    <xf numFmtId="3" fontId="31" fillId="0" borderId="41" xfId="0" applyNumberFormat="1" applyFont="1" applyBorder="1" applyAlignment="1" applyProtection="1">
      <alignment horizontal="center"/>
      <protection hidden="1"/>
    </xf>
    <xf numFmtId="2" fontId="100" fillId="0" borderId="41" xfId="0" applyNumberFormat="1" applyFont="1" applyBorder="1" applyAlignment="1" applyProtection="1">
      <alignment horizontal="center"/>
      <protection hidden="1"/>
    </xf>
    <xf numFmtId="0" fontId="31" fillId="0" borderId="49" xfId="0" applyFont="1" applyBorder="1" applyProtection="1">
      <protection hidden="1"/>
    </xf>
    <xf numFmtId="0" fontId="55" fillId="0" borderId="46" xfId="0" applyFont="1" applyBorder="1" applyProtection="1">
      <protection hidden="1"/>
    </xf>
    <xf numFmtId="4" fontId="55" fillId="0" borderId="47" xfId="0" applyNumberFormat="1" applyFont="1" applyBorder="1" applyProtection="1">
      <protection hidden="1"/>
    </xf>
    <xf numFmtId="4" fontId="55" fillId="0" borderId="41" xfId="0" applyNumberFormat="1" applyFont="1" applyBorder="1" applyProtection="1">
      <protection hidden="1"/>
    </xf>
    <xf numFmtId="4" fontId="60" fillId="0" borderId="40" xfId="0" applyNumberFormat="1" applyFont="1" applyBorder="1" applyProtection="1">
      <protection hidden="1"/>
    </xf>
    <xf numFmtId="0" fontId="55" fillId="0" borderId="0" xfId="0" applyFont="1" applyAlignment="1">
      <alignment vertical="center"/>
    </xf>
    <xf numFmtId="0" fontId="101" fillId="0" borderId="0" xfId="0" applyFont="1" applyAlignment="1">
      <alignment vertical="center"/>
    </xf>
    <xf numFmtId="0" fontId="84" fillId="0" borderId="50" xfId="0" applyFont="1" applyBorder="1" applyAlignment="1" applyProtection="1">
      <alignment textRotation="90" wrapText="1"/>
      <protection hidden="1"/>
    </xf>
    <xf numFmtId="0" fontId="55" fillId="0" borderId="41" xfId="0" applyFont="1" applyBorder="1" applyProtection="1">
      <protection hidden="1"/>
    </xf>
    <xf numFmtId="0" fontId="31" fillId="0" borderId="41" xfId="0" applyFont="1" applyBorder="1" applyAlignment="1" applyProtection="1">
      <alignment horizontal="center"/>
      <protection hidden="1"/>
    </xf>
    <xf numFmtId="2" fontId="55" fillId="0" borderId="41" xfId="0" applyNumberFormat="1" applyFont="1" applyBorder="1" applyAlignment="1" applyProtection="1">
      <alignment horizontal="center"/>
      <protection hidden="1"/>
    </xf>
    <xf numFmtId="4" fontId="55" fillId="0" borderId="41" xfId="0" applyNumberFormat="1" applyFont="1" applyBorder="1" applyAlignment="1" applyProtection="1">
      <alignment horizontal="right"/>
      <protection hidden="1"/>
    </xf>
    <xf numFmtId="0" fontId="76" fillId="0" borderId="31" xfId="47" applyFont="1" applyBorder="1" applyProtection="1">
      <protection hidden="1"/>
    </xf>
    <xf numFmtId="0" fontId="76" fillId="0" borderId="27" xfId="47" applyFont="1" applyBorder="1" applyAlignment="1" applyProtection="1">
      <alignment horizontal="center"/>
      <protection hidden="1"/>
    </xf>
    <xf numFmtId="0" fontId="76" fillId="0" borderId="27" xfId="47" applyFont="1" applyBorder="1" applyProtection="1">
      <protection hidden="1"/>
    </xf>
    <xf numFmtId="0" fontId="76" fillId="0" borderId="32" xfId="47" applyFont="1" applyBorder="1" applyProtection="1">
      <protection hidden="1"/>
    </xf>
    <xf numFmtId="0" fontId="76" fillId="0" borderId="0" xfId="47" applyFont="1" applyProtection="1">
      <protection hidden="1"/>
    </xf>
    <xf numFmtId="0" fontId="102" fillId="0" borderId="33" xfId="47" applyFont="1" applyBorder="1" applyProtection="1">
      <protection hidden="1"/>
    </xf>
    <xf numFmtId="0" fontId="102" fillId="0" borderId="0" xfId="47" applyFont="1" applyProtection="1">
      <protection hidden="1"/>
    </xf>
    <xf numFmtId="0" fontId="102" fillId="0" borderId="30" xfId="47" applyFont="1" applyBorder="1" applyProtection="1">
      <protection hidden="1"/>
    </xf>
    <xf numFmtId="0" fontId="56" fillId="0" borderId="33" xfId="47" applyFont="1" applyBorder="1" applyProtection="1">
      <protection hidden="1"/>
    </xf>
    <xf numFmtId="0" fontId="56" fillId="0" borderId="0" xfId="47" applyFont="1" applyProtection="1">
      <protection hidden="1"/>
    </xf>
    <xf numFmtId="0" fontId="55" fillId="0" borderId="0" xfId="47" applyFont="1" applyProtection="1">
      <protection hidden="1"/>
    </xf>
    <xf numFmtId="0" fontId="56" fillId="0" borderId="30" xfId="47" applyFont="1" applyBorder="1" applyProtection="1">
      <protection hidden="1"/>
    </xf>
    <xf numFmtId="0" fontId="55" fillId="0" borderId="33" xfId="47" applyFont="1" applyBorder="1" applyProtection="1">
      <protection hidden="1"/>
    </xf>
    <xf numFmtId="0" fontId="55" fillId="0" borderId="0" xfId="47" applyFont="1" applyAlignment="1" applyProtection="1">
      <alignment horizontal="center"/>
      <protection hidden="1"/>
    </xf>
    <xf numFmtId="0" fontId="55" fillId="0" borderId="30" xfId="47" applyFont="1" applyBorder="1" applyProtection="1">
      <protection hidden="1"/>
    </xf>
    <xf numFmtId="0" fontId="55" fillId="0" borderId="0" xfId="47" applyFont="1" applyAlignment="1" applyProtection="1">
      <alignment horizontal="justify" vertical="center"/>
      <protection hidden="1"/>
    </xf>
    <xf numFmtId="0" fontId="55" fillId="0" borderId="0" xfId="47" applyFont="1" applyAlignment="1" applyProtection="1">
      <alignment vertical="center"/>
      <protection hidden="1"/>
    </xf>
    <xf numFmtId="0" fontId="55" fillId="0" borderId="0" xfId="47" applyFont="1" applyAlignment="1" applyProtection="1">
      <alignment horizontal="left" vertical="center"/>
      <protection hidden="1"/>
    </xf>
    <xf numFmtId="0" fontId="72" fillId="0" borderId="0" xfId="47" applyFont="1" applyAlignment="1" applyProtection="1">
      <alignment horizontal="center"/>
      <protection hidden="1"/>
    </xf>
    <xf numFmtId="0" fontId="56" fillId="0" borderId="0" xfId="47" applyFont="1" applyAlignment="1" applyProtection="1">
      <alignment vertical="center"/>
      <protection hidden="1"/>
    </xf>
    <xf numFmtId="0" fontId="57" fillId="0" borderId="0" xfId="47" applyFont="1" applyProtection="1">
      <protection hidden="1"/>
    </xf>
    <xf numFmtId="0" fontId="55" fillId="0" borderId="50" xfId="47" applyFont="1" applyBorder="1" applyProtection="1">
      <protection hidden="1"/>
    </xf>
    <xf numFmtId="0" fontId="55" fillId="0" borderId="41" xfId="47" applyFont="1" applyBorder="1" applyProtection="1">
      <protection hidden="1"/>
    </xf>
    <xf numFmtId="0" fontId="55" fillId="0" borderId="51" xfId="47" applyFont="1" applyBorder="1" applyProtection="1">
      <protection hidden="1"/>
    </xf>
    <xf numFmtId="0" fontId="49" fillId="0" borderId="0" xfId="39" applyFont="1" applyFill="1" applyBorder="1" applyAlignment="1" applyProtection="1">
      <alignment horizontal="left"/>
      <protection hidden="1"/>
    </xf>
    <xf numFmtId="0" fontId="56" fillId="0" borderId="0" xfId="47" applyFont="1" applyAlignment="1" applyProtection="1">
      <alignment horizontal="left" vertical="center"/>
      <protection hidden="1"/>
    </xf>
    <xf numFmtId="0" fontId="55" fillId="0" borderId="0" xfId="47" applyFont="1" applyAlignment="1" applyProtection="1">
      <alignment horizontal="right" vertical="center"/>
      <protection hidden="1"/>
    </xf>
    <xf numFmtId="8" fontId="55" fillId="0" borderId="0" xfId="47" applyNumberFormat="1" applyFont="1" applyAlignment="1" applyProtection="1">
      <alignment horizontal="center"/>
      <protection hidden="1"/>
    </xf>
    <xf numFmtId="0" fontId="55" fillId="0" borderId="41" xfId="47" applyFont="1" applyBorder="1" applyAlignment="1" applyProtection="1">
      <alignment horizontal="center"/>
      <protection hidden="1"/>
    </xf>
    <xf numFmtId="0" fontId="55" fillId="0" borderId="41" xfId="47" applyFont="1" applyBorder="1" applyAlignment="1" applyProtection="1">
      <alignment horizontal="right"/>
      <protection hidden="1"/>
    </xf>
    <xf numFmtId="0" fontId="72" fillId="0" borderId="33" xfId="47" applyFont="1" applyBorder="1" applyAlignment="1" applyProtection="1">
      <alignment horizontal="right"/>
      <protection hidden="1"/>
    </xf>
    <xf numFmtId="0" fontId="103" fillId="0" borderId="0" xfId="38" applyFont="1" applyFill="1" applyBorder="1" applyAlignment="1" applyProtection="1">
      <alignment horizontal="center" vertical="center"/>
      <protection hidden="1"/>
    </xf>
    <xf numFmtId="0" fontId="56" fillId="0" borderId="0" xfId="47" applyFont="1" applyAlignment="1" applyProtection="1">
      <alignment horizontal="center" vertical="center"/>
      <protection hidden="1"/>
    </xf>
    <xf numFmtId="164" fontId="56" fillId="0" borderId="0" xfId="47" applyNumberFormat="1" applyFont="1" applyAlignment="1" applyProtection="1">
      <alignment horizontal="right"/>
      <protection hidden="1"/>
    </xf>
    <xf numFmtId="0" fontId="56" fillId="0" borderId="0" xfId="47" applyFont="1" applyAlignment="1" applyProtection="1">
      <alignment horizontal="left" vertical="top"/>
      <protection hidden="1"/>
    </xf>
    <xf numFmtId="0" fontId="55" fillId="0" borderId="0" xfId="47" applyFont="1" applyAlignment="1" applyProtection="1">
      <alignment horizontal="justify" vertical="top"/>
      <protection hidden="1"/>
    </xf>
    <xf numFmtId="0" fontId="104" fillId="0" borderId="0" xfId="44" applyFont="1" applyAlignment="1" applyProtection="1">
      <alignment horizontal="left" vertical="center"/>
      <protection hidden="1"/>
    </xf>
    <xf numFmtId="0" fontId="103" fillId="0" borderId="0" xfId="38" applyFont="1" applyFill="1" applyBorder="1" applyAlignment="1" applyProtection="1">
      <alignment horizontal="left" vertical="center"/>
      <protection hidden="1"/>
    </xf>
    <xf numFmtId="0" fontId="54" fillId="0" borderId="33" xfId="44" applyFont="1" applyBorder="1" applyAlignment="1" applyProtection="1">
      <alignment horizontal="left"/>
      <protection hidden="1"/>
    </xf>
    <xf numFmtId="0" fontId="105" fillId="0" borderId="0" xfId="38" applyFont="1" applyFill="1" applyBorder="1" applyAlignment="1" applyProtection="1">
      <alignment horizontal="left" vertical="center"/>
      <protection hidden="1"/>
    </xf>
    <xf numFmtId="0" fontId="90" fillId="0" borderId="0" xfId="38" applyFont="1" applyFill="1" applyBorder="1" applyAlignment="1" applyProtection="1">
      <alignment horizontal="center" vertical="center"/>
      <protection hidden="1"/>
    </xf>
    <xf numFmtId="0" fontId="103" fillId="0" borderId="0" xfId="38" applyFont="1" applyFill="1" applyBorder="1" applyAlignment="1" applyProtection="1">
      <alignment vertical="center"/>
      <protection hidden="1"/>
    </xf>
    <xf numFmtId="0" fontId="55" fillId="0" borderId="34" xfId="47" applyFont="1" applyBorder="1" applyProtection="1">
      <protection hidden="1"/>
    </xf>
    <xf numFmtId="0" fontId="56" fillId="0" borderId="35" xfId="47" applyFont="1" applyBorder="1" applyProtection="1">
      <protection hidden="1"/>
    </xf>
    <xf numFmtId="0" fontId="55" fillId="0" borderId="35" xfId="47" applyFont="1" applyBorder="1" applyProtection="1">
      <protection hidden="1"/>
    </xf>
    <xf numFmtId="0" fontId="55" fillId="0" borderId="36" xfId="47" applyFont="1" applyBorder="1" applyProtection="1">
      <protection hidden="1"/>
    </xf>
    <xf numFmtId="0" fontId="76" fillId="0" borderId="0" xfId="47" applyFont="1" applyAlignment="1" applyProtection="1">
      <alignment horizontal="center"/>
      <protection hidden="1"/>
    </xf>
    <xf numFmtId="0" fontId="55" fillId="41" borderId="0" xfId="44" applyFont="1" applyFill="1" applyAlignment="1" applyProtection="1">
      <alignment horizontal="center" vertical="center"/>
      <protection hidden="1"/>
    </xf>
    <xf numFmtId="0" fontId="55" fillId="0" borderId="0" xfId="47" applyFont="1" applyAlignment="1" applyProtection="1">
      <alignment horizontal="justify"/>
      <protection hidden="1"/>
    </xf>
    <xf numFmtId="0" fontId="57" fillId="0" borderId="0" xfId="47" applyFont="1" applyAlignment="1" applyProtection="1">
      <alignment horizontal="justify"/>
      <protection hidden="1"/>
    </xf>
    <xf numFmtId="0" fontId="106" fillId="0" borderId="0" xfId="44" applyFont="1" applyAlignment="1">
      <alignment horizontal="center" vertical="center"/>
    </xf>
    <xf numFmtId="0" fontId="56" fillId="0" borderId="0" xfId="47" applyFont="1" applyAlignment="1" applyProtection="1">
      <alignment horizontal="justify"/>
      <protection hidden="1"/>
    </xf>
    <xf numFmtId="0" fontId="57" fillId="0" borderId="0" xfId="44" applyFont="1" applyProtection="1">
      <protection hidden="1"/>
    </xf>
    <xf numFmtId="167" fontId="55" fillId="0" borderId="0" xfId="47" applyNumberFormat="1" applyFont="1" applyAlignment="1" applyProtection="1">
      <alignment horizontal="center"/>
      <protection hidden="1"/>
    </xf>
    <xf numFmtId="167" fontId="55" fillId="0" borderId="0" xfId="44" applyNumberFormat="1" applyFont="1" applyAlignment="1">
      <alignment horizontal="center" vertical="center"/>
    </xf>
    <xf numFmtId="0" fontId="57" fillId="0" borderId="0" xfId="44" applyFont="1" applyAlignment="1" applyProtection="1">
      <alignment vertical="center"/>
      <protection hidden="1"/>
    </xf>
    <xf numFmtId="167" fontId="56" fillId="0" borderId="0" xfId="44" applyNumberFormat="1" applyFont="1" applyAlignment="1">
      <alignment horizontal="center" vertical="center"/>
    </xf>
    <xf numFmtId="167" fontId="56" fillId="0" borderId="0" xfId="47" applyNumberFormat="1" applyFont="1" applyAlignment="1" applyProtection="1">
      <alignment horizontal="center" vertical="center"/>
      <protection hidden="1"/>
    </xf>
    <xf numFmtId="7" fontId="56" fillId="0" borderId="0" xfId="44" applyNumberFormat="1" applyFont="1" applyAlignment="1">
      <alignment horizontal="center" vertical="center"/>
    </xf>
    <xf numFmtId="0" fontId="55" fillId="0" borderId="0" xfId="47" applyFont="1" applyProtection="1">
      <protection locked="0" hidden="1"/>
    </xf>
    <xf numFmtId="0" fontId="52" fillId="0" borderId="0" xfId="44" applyFont="1" applyAlignment="1">
      <alignment horizontal="center" vertical="center"/>
    </xf>
    <xf numFmtId="0" fontId="107" fillId="0" borderId="0" xfId="44" applyFont="1" applyAlignment="1">
      <alignment horizontal="center" vertical="center" textRotation="90"/>
    </xf>
    <xf numFmtId="0" fontId="107" fillId="0" borderId="0" xfId="44" applyFont="1" applyAlignment="1">
      <alignment horizontal="center" vertical="center"/>
    </xf>
    <xf numFmtId="0" fontId="55" fillId="0" borderId="0" xfId="44" applyFont="1" applyAlignment="1" applyProtection="1">
      <alignment horizontal="center" vertical="center"/>
      <protection hidden="1"/>
    </xf>
    <xf numFmtId="1" fontId="55" fillId="0" borderId="0" xfId="47" applyNumberFormat="1" applyFont="1" applyAlignment="1" applyProtection="1">
      <alignment horizontal="left" vertical="center"/>
      <protection hidden="1"/>
    </xf>
    <xf numFmtId="0" fontId="55" fillId="0" borderId="0" xfId="51" applyFont="1" applyAlignment="1" applyProtection="1">
      <alignment horizontal="left"/>
      <protection hidden="1"/>
    </xf>
    <xf numFmtId="0" fontId="57" fillId="0" borderId="0" xfId="44" applyFont="1" applyAlignment="1" applyProtection="1">
      <alignment wrapText="1"/>
      <protection hidden="1"/>
    </xf>
    <xf numFmtId="0" fontId="55" fillId="0" borderId="0" xfId="47" applyFont="1" applyAlignment="1" applyProtection="1">
      <alignment wrapText="1"/>
      <protection hidden="1"/>
    </xf>
    <xf numFmtId="0" fontId="55" fillId="0" borderId="0" xfId="44" applyFont="1" applyAlignment="1" applyProtection="1">
      <alignment wrapText="1"/>
      <protection hidden="1"/>
    </xf>
    <xf numFmtId="0" fontId="55" fillId="0" borderId="0" xfId="47" applyFont="1" applyAlignment="1" applyProtection="1">
      <alignment vertical="top"/>
      <protection hidden="1"/>
    </xf>
    <xf numFmtId="0" fontId="54" fillId="0" borderId="0" xfId="44" applyFont="1" applyAlignment="1" applyProtection="1">
      <alignment vertical="center" wrapText="1"/>
      <protection hidden="1"/>
    </xf>
    <xf numFmtId="0" fontId="52" fillId="0" borderId="0" xfId="47" applyFont="1" applyProtection="1">
      <protection hidden="1"/>
    </xf>
    <xf numFmtId="0" fontId="55" fillId="0" borderId="0" xfId="47" applyFont="1" applyAlignment="1" applyProtection="1">
      <alignment vertical="top"/>
      <protection locked="0" hidden="1"/>
    </xf>
    <xf numFmtId="0" fontId="55" fillId="41" borderId="0" xfId="44" applyFont="1" applyFill="1" applyAlignment="1" applyProtection="1">
      <alignment horizontal="left" vertical="center" wrapText="1"/>
      <protection hidden="1"/>
    </xf>
    <xf numFmtId="0" fontId="68" fillId="0" borderId="0" xfId="47" applyFont="1" applyAlignment="1" applyProtection="1">
      <alignment vertical="top" wrapText="1"/>
      <protection hidden="1"/>
    </xf>
    <xf numFmtId="0" fontId="55" fillId="0" borderId="0" xfId="47" applyFont="1" applyAlignment="1" applyProtection="1">
      <alignment vertical="top" wrapText="1"/>
      <protection hidden="1"/>
    </xf>
    <xf numFmtId="0" fontId="67" fillId="0" borderId="0" xfId="47" applyFont="1" applyAlignment="1" applyProtection="1">
      <alignment vertical="top" wrapText="1"/>
      <protection hidden="1"/>
    </xf>
    <xf numFmtId="0" fontId="68" fillId="0" borderId="0" xfId="47" applyFont="1" applyAlignment="1" applyProtection="1">
      <alignment vertical="center" wrapText="1"/>
      <protection hidden="1"/>
    </xf>
    <xf numFmtId="0" fontId="67" fillId="0" borderId="0" xfId="47" applyFont="1" applyAlignment="1" applyProtection="1">
      <alignment wrapText="1"/>
      <protection hidden="1"/>
    </xf>
    <xf numFmtId="0" fontId="68" fillId="0" borderId="0" xfId="47" applyFont="1" applyAlignment="1" applyProtection="1">
      <alignment wrapText="1"/>
      <protection hidden="1"/>
    </xf>
    <xf numFmtId="0" fontId="55" fillId="0" borderId="0" xfId="47" applyFont="1" applyAlignment="1" applyProtection="1">
      <alignment vertical="center" wrapText="1"/>
      <protection hidden="1"/>
    </xf>
    <xf numFmtId="0" fontId="67" fillId="0" borderId="0" xfId="47" applyFont="1" applyAlignment="1" applyProtection="1">
      <alignment vertical="center" wrapText="1"/>
      <protection hidden="1"/>
    </xf>
    <xf numFmtId="0" fontId="54" fillId="0" borderId="0" xfId="44" applyFont="1" applyAlignment="1" applyProtection="1">
      <alignment horizontal="left" vertical="center" wrapText="1"/>
      <protection hidden="1"/>
    </xf>
    <xf numFmtId="0" fontId="31" fillId="0" borderId="0" xfId="44" applyFont="1" applyProtection="1">
      <protection hidden="1"/>
    </xf>
    <xf numFmtId="0" fontId="67" fillId="0" borderId="0" xfId="44" applyFont="1" applyAlignment="1" applyProtection="1">
      <alignment wrapText="1"/>
      <protection hidden="1"/>
    </xf>
    <xf numFmtId="0" fontId="68" fillId="0" borderId="0" xfId="44" applyFont="1" applyAlignment="1" applyProtection="1">
      <alignment wrapText="1"/>
      <protection hidden="1"/>
    </xf>
    <xf numFmtId="0" fontId="108" fillId="0" borderId="0" xfId="44" applyFont="1" applyAlignment="1" applyProtection="1">
      <alignment horizontal="left" wrapText="1"/>
      <protection hidden="1"/>
    </xf>
    <xf numFmtId="0" fontId="54" fillId="0" borderId="0" xfId="44" applyFont="1" applyAlignment="1" applyProtection="1">
      <alignment horizontal="left" wrapText="1"/>
      <protection hidden="1"/>
    </xf>
    <xf numFmtId="0" fontId="71" fillId="0" borderId="0" xfId="44" applyFont="1" applyAlignment="1" applyProtection="1">
      <alignment horizontal="left" wrapText="1"/>
      <protection hidden="1"/>
    </xf>
    <xf numFmtId="4" fontId="60" fillId="0" borderId="0" xfId="0" applyNumberFormat="1" applyFont="1" applyProtection="1">
      <protection hidden="1"/>
    </xf>
    <xf numFmtId="0" fontId="60" fillId="0" borderId="0" xfId="0" applyFont="1" applyAlignment="1" applyProtection="1">
      <alignment horizontal="left" vertical="center"/>
      <protection hidden="1"/>
    </xf>
    <xf numFmtId="0" fontId="66" fillId="0" borderId="0" xfId="44" applyFont="1" applyProtection="1">
      <protection hidden="1"/>
    </xf>
    <xf numFmtId="0" fontId="52" fillId="0" borderId="32" xfId="0" applyFont="1" applyBorder="1" applyProtection="1">
      <protection hidden="1"/>
    </xf>
    <xf numFmtId="0" fontId="115" fillId="46" borderId="14" xfId="0" applyFont="1" applyFill="1" applyBorder="1" applyAlignment="1" applyProtection="1">
      <alignment horizontal="center"/>
      <protection hidden="1"/>
    </xf>
    <xf numFmtId="0" fontId="52" fillId="46" borderId="15" xfId="0" applyFont="1" applyFill="1" applyBorder="1" applyAlignment="1" applyProtection="1">
      <alignment horizontal="left" vertical="center"/>
      <protection hidden="1"/>
    </xf>
    <xf numFmtId="9" fontId="52" fillId="46" borderId="16" xfId="51" applyNumberFormat="1" applyFont="1" applyFill="1" applyBorder="1" applyAlignment="1" applyProtection="1">
      <alignment horizontal="center" vertical="center"/>
      <protection hidden="1"/>
    </xf>
    <xf numFmtId="0" fontId="116" fillId="44" borderId="0" xfId="0" applyFont="1" applyFill="1" applyAlignment="1" applyProtection="1">
      <alignment horizontal="center" vertical="center"/>
      <protection hidden="1"/>
    </xf>
    <xf numFmtId="0" fontId="52" fillId="0" borderId="13" xfId="0" applyFont="1" applyBorder="1" applyAlignment="1" applyProtection="1">
      <alignment horizontal="center" vertical="center"/>
      <protection hidden="1"/>
    </xf>
    <xf numFmtId="0" fontId="52" fillId="0" borderId="0" xfId="0" applyFont="1" applyAlignment="1" applyProtection="1">
      <alignment horizontal="center" vertical="center"/>
      <protection hidden="1"/>
    </xf>
    <xf numFmtId="0" fontId="117" fillId="0" borderId="15" xfId="0" applyFont="1" applyBorder="1" applyAlignment="1" applyProtection="1">
      <alignment horizontal="center"/>
      <protection hidden="1"/>
    </xf>
    <xf numFmtId="0" fontId="115" fillId="0" borderId="11" xfId="0" applyFont="1" applyBorder="1" applyAlignment="1" applyProtection="1">
      <alignment horizontal="center"/>
      <protection hidden="1"/>
    </xf>
    <xf numFmtId="0" fontId="115" fillId="0" borderId="17" xfId="0" applyFont="1" applyBorder="1" applyProtection="1">
      <protection hidden="1"/>
    </xf>
    <xf numFmtId="0" fontId="115" fillId="42" borderId="15" xfId="0" applyFont="1" applyFill="1" applyBorder="1" applyAlignment="1" applyProtection="1">
      <alignment horizontal="center"/>
      <protection hidden="1"/>
    </xf>
    <xf numFmtId="0" fontId="52" fillId="42" borderId="13" xfId="51" applyFont="1" applyFill="1" applyBorder="1" applyAlignment="1" applyProtection="1">
      <alignment horizontal="center"/>
      <protection hidden="1"/>
    </xf>
    <xf numFmtId="4" fontId="52" fillId="0" borderId="0" xfId="0" applyNumberFormat="1" applyFont="1" applyAlignment="1" applyProtection="1">
      <alignment horizontal="center" vertical="center"/>
      <protection hidden="1"/>
    </xf>
    <xf numFmtId="0" fontId="117" fillId="42" borderId="18" xfId="0" applyFont="1" applyFill="1" applyBorder="1" applyAlignment="1" applyProtection="1">
      <alignment horizontal="center"/>
      <protection hidden="1"/>
    </xf>
    <xf numFmtId="0" fontId="115" fillId="46" borderId="17" xfId="44" applyFont="1" applyFill="1" applyBorder="1" applyAlignment="1" applyProtection="1">
      <alignment horizontal="center"/>
      <protection hidden="1"/>
    </xf>
    <xf numFmtId="2" fontId="115" fillId="46" borderId="16" xfId="44" applyNumberFormat="1" applyFont="1" applyFill="1" applyBorder="1" applyAlignment="1" applyProtection="1">
      <alignment horizontal="center"/>
      <protection hidden="1"/>
    </xf>
    <xf numFmtId="0" fontId="118" fillId="0" borderId="0" xfId="0" applyFont="1" applyProtection="1">
      <protection hidden="1"/>
    </xf>
    <xf numFmtId="0" fontId="52" fillId="46" borderId="19" xfId="0" applyFont="1" applyFill="1" applyBorder="1" applyAlignment="1" applyProtection="1">
      <alignment horizontal="left" vertical="center"/>
      <protection hidden="1"/>
    </xf>
    <xf numFmtId="9" fontId="52" fillId="0" borderId="14" xfId="0" applyNumberFormat="1" applyFont="1" applyBorder="1" applyAlignment="1" applyProtection="1">
      <alignment horizontal="center" vertical="center"/>
      <protection hidden="1"/>
    </xf>
    <xf numFmtId="0" fontId="52" fillId="0" borderId="0" xfId="0" applyFont="1" applyProtection="1">
      <protection hidden="1"/>
    </xf>
    <xf numFmtId="0" fontId="52" fillId="0" borderId="20" xfId="0" applyFont="1" applyBorder="1" applyAlignment="1" applyProtection="1">
      <alignment horizontal="center"/>
      <protection hidden="1"/>
    </xf>
    <xf numFmtId="2" fontId="115" fillId="46" borderId="14" xfId="51" applyNumberFormat="1" applyFont="1" applyFill="1" applyBorder="1" applyAlignment="1" applyProtection="1">
      <alignment horizontal="center"/>
      <protection hidden="1"/>
    </xf>
    <xf numFmtId="0" fontId="117" fillId="0" borderId="13" xfId="0" applyFont="1" applyBorder="1" applyAlignment="1" applyProtection="1">
      <alignment horizontal="center"/>
      <protection hidden="1"/>
    </xf>
    <xf numFmtId="0" fontId="115" fillId="46" borderId="20" xfId="0" applyFont="1" applyFill="1" applyBorder="1" applyProtection="1">
      <protection hidden="1"/>
    </xf>
    <xf numFmtId="0" fontId="115" fillId="46" borderId="20" xfId="0" applyFont="1" applyFill="1" applyBorder="1" applyAlignment="1" applyProtection="1">
      <alignment horizontal="center"/>
      <protection hidden="1"/>
    </xf>
    <xf numFmtId="0" fontId="115" fillId="0" borderId="0" xfId="0" applyFont="1" applyProtection="1">
      <protection hidden="1"/>
    </xf>
    <xf numFmtId="2" fontId="115" fillId="46" borderId="19" xfId="0" applyNumberFormat="1" applyFont="1" applyFill="1" applyBorder="1" applyAlignment="1" applyProtection="1">
      <alignment horizontal="center"/>
      <protection hidden="1"/>
    </xf>
    <xf numFmtId="4" fontId="52" fillId="46" borderId="11" xfId="51" applyNumberFormat="1" applyFont="1" applyFill="1" applyBorder="1" applyAlignment="1" applyProtection="1">
      <alignment horizontal="center"/>
      <protection hidden="1"/>
    </xf>
    <xf numFmtId="0" fontId="115" fillId="0" borderId="21" xfId="0" applyFont="1" applyBorder="1" applyAlignment="1" applyProtection="1">
      <alignment horizontal="center"/>
      <protection hidden="1"/>
    </xf>
    <xf numFmtId="0" fontId="115" fillId="0" borderId="0" xfId="44" applyFont="1" applyAlignment="1" applyProtection="1">
      <alignment horizontal="center"/>
      <protection hidden="1"/>
    </xf>
    <xf numFmtId="2" fontId="115" fillId="0" borderId="14" xfId="0" applyNumberFormat="1" applyFont="1" applyBorder="1" applyAlignment="1" applyProtection="1">
      <alignment horizontal="center"/>
      <protection hidden="1"/>
    </xf>
    <xf numFmtId="0" fontId="119" fillId="0" borderId="0" xfId="0" applyFont="1" applyProtection="1">
      <protection hidden="1"/>
    </xf>
    <xf numFmtId="0" fontId="52" fillId="0" borderId="14" xfId="0" applyFont="1" applyBorder="1" applyAlignment="1" applyProtection="1">
      <alignment vertical="center"/>
      <protection hidden="1"/>
    </xf>
    <xf numFmtId="0" fontId="52" fillId="0" borderId="20" xfId="0" applyFont="1" applyBorder="1" applyAlignment="1" applyProtection="1">
      <alignment horizontal="center" vertical="center"/>
      <protection hidden="1"/>
    </xf>
    <xf numFmtId="0" fontId="115" fillId="46" borderId="65" xfId="0" applyFont="1" applyFill="1" applyBorder="1" applyAlignment="1" applyProtection="1">
      <alignment horizontal="center"/>
      <protection hidden="1"/>
    </xf>
    <xf numFmtId="0" fontId="115" fillId="0" borderId="20" xfId="0" applyFont="1" applyBorder="1" applyAlignment="1" applyProtection="1">
      <alignment horizontal="center"/>
      <protection hidden="1"/>
    </xf>
    <xf numFmtId="0" fontId="115" fillId="0" borderId="0" xfId="0" applyFont="1" applyAlignment="1" applyProtection="1">
      <alignment horizontal="center"/>
      <protection hidden="1"/>
    </xf>
    <xf numFmtId="0" fontId="115" fillId="0" borderId="19" xfId="0" applyFont="1" applyBorder="1" applyProtection="1">
      <protection hidden="1"/>
    </xf>
    <xf numFmtId="0" fontId="52" fillId="0" borderId="20" xfId="51" applyFont="1" applyBorder="1" applyAlignment="1" applyProtection="1">
      <alignment horizontal="center" vertical="center"/>
      <protection hidden="1"/>
    </xf>
    <xf numFmtId="0" fontId="115" fillId="46" borderId="21" xfId="0" applyFont="1" applyFill="1" applyBorder="1" applyProtection="1">
      <protection hidden="1"/>
    </xf>
    <xf numFmtId="0" fontId="115" fillId="0" borderId="14" xfId="0" applyFont="1" applyBorder="1" applyProtection="1">
      <protection hidden="1"/>
    </xf>
    <xf numFmtId="0" fontId="110" fillId="0" borderId="30" xfId="0" applyFont="1" applyBorder="1" applyAlignment="1" applyProtection="1">
      <alignment horizontal="center" wrapText="1"/>
      <protection hidden="1"/>
    </xf>
    <xf numFmtId="0" fontId="115" fillId="46" borderId="22" xfId="0" applyFont="1" applyFill="1" applyBorder="1" applyAlignment="1" applyProtection="1">
      <alignment horizontal="center"/>
      <protection hidden="1"/>
    </xf>
    <xf numFmtId="9" fontId="52" fillId="0" borderId="16" xfId="0" applyNumberFormat="1" applyFont="1" applyBorder="1" applyAlignment="1" applyProtection="1">
      <alignment horizontal="center" vertical="center"/>
      <protection hidden="1"/>
    </xf>
    <xf numFmtId="0" fontId="52" fillId="46" borderId="13" xfId="0" applyFont="1" applyFill="1" applyBorder="1" applyAlignment="1" applyProtection="1">
      <alignment horizontal="center" vertical="center"/>
      <protection hidden="1"/>
    </xf>
    <xf numFmtId="4" fontId="115" fillId="0" borderId="19" xfId="28" applyNumberFormat="1" applyFont="1" applyFill="1" applyBorder="1" applyAlignment="1" applyProtection="1">
      <alignment horizontal="center"/>
      <protection hidden="1"/>
    </xf>
    <xf numFmtId="4" fontId="115" fillId="0" borderId="20" xfId="29" applyNumberFormat="1" applyFont="1" applyFill="1" applyBorder="1" applyAlignment="1" applyProtection="1">
      <alignment horizontal="center"/>
      <protection hidden="1"/>
    </xf>
    <xf numFmtId="0" fontId="52" fillId="46" borderId="21" xfId="0" applyFont="1" applyFill="1" applyBorder="1" applyAlignment="1" applyProtection="1">
      <alignment horizontal="center"/>
      <protection hidden="1"/>
    </xf>
    <xf numFmtId="0" fontId="52" fillId="0" borderId="0" xfId="51" applyFont="1" applyAlignment="1" applyProtection="1">
      <alignment horizontal="center"/>
      <protection hidden="1"/>
    </xf>
    <xf numFmtId="2" fontId="52" fillId="0" borderId="14" xfId="0" applyNumberFormat="1" applyFont="1" applyBorder="1" applyAlignment="1" applyProtection="1">
      <alignment horizontal="center" vertical="center"/>
      <protection hidden="1"/>
    </xf>
    <xf numFmtId="0" fontId="120" fillId="0" borderId="30" xfId="0" applyFont="1" applyBorder="1" applyProtection="1">
      <protection hidden="1"/>
    </xf>
    <xf numFmtId="0" fontId="52" fillId="0" borderId="0" xfId="0" applyFont="1" applyAlignment="1" applyProtection="1">
      <alignment horizontal="left"/>
      <protection hidden="1"/>
    </xf>
    <xf numFmtId="0" fontId="52" fillId="46" borderId="20" xfId="0" applyFont="1" applyFill="1" applyBorder="1" applyAlignment="1" applyProtection="1">
      <alignment horizontal="center" vertical="center"/>
      <protection hidden="1"/>
    </xf>
    <xf numFmtId="4" fontId="115" fillId="0" borderId="14" xfId="0" applyNumberFormat="1" applyFont="1" applyBorder="1" applyAlignment="1" applyProtection="1">
      <alignment horizontal="center"/>
      <protection hidden="1"/>
    </xf>
    <xf numFmtId="0" fontId="51" fillId="0" borderId="0" xfId="0" applyFont="1" applyProtection="1">
      <protection hidden="1"/>
    </xf>
    <xf numFmtId="0" fontId="110" fillId="43" borderId="30" xfId="0" applyFont="1" applyFill="1" applyBorder="1" applyAlignment="1" applyProtection="1">
      <alignment vertical="center" wrapText="1"/>
      <protection hidden="1"/>
    </xf>
    <xf numFmtId="0" fontId="52" fillId="0" borderId="19" xfId="0" applyFont="1" applyBorder="1" applyAlignment="1" applyProtection="1">
      <alignment vertical="center"/>
      <protection hidden="1"/>
    </xf>
    <xf numFmtId="0" fontId="110" fillId="43" borderId="52" xfId="0" applyFont="1" applyFill="1" applyBorder="1" applyAlignment="1" applyProtection="1">
      <alignment horizontal="center" vertical="center" wrapText="1"/>
      <protection hidden="1"/>
    </xf>
    <xf numFmtId="0" fontId="52" fillId="0" borderId="23" xfId="0" applyFont="1" applyBorder="1" applyAlignment="1" applyProtection="1">
      <alignment vertical="center"/>
      <protection hidden="1"/>
    </xf>
    <xf numFmtId="9" fontId="52" fillId="0" borderId="22" xfId="0" applyNumberFormat="1" applyFont="1" applyBorder="1" applyAlignment="1" applyProtection="1">
      <alignment horizontal="center" vertical="center"/>
      <protection hidden="1"/>
    </xf>
    <xf numFmtId="0" fontId="115" fillId="0" borderId="0" xfId="0" applyFont="1" applyAlignment="1" applyProtection="1">
      <alignment horizontal="center" wrapText="1"/>
      <protection hidden="1"/>
    </xf>
    <xf numFmtId="0" fontId="110" fillId="0" borderId="30" xfId="0" applyFont="1" applyBorder="1" applyAlignment="1" applyProtection="1">
      <alignment horizontal="center" vertical="justify"/>
      <protection hidden="1"/>
    </xf>
    <xf numFmtId="0" fontId="52" fillId="43" borderId="20" xfId="0" applyFont="1" applyFill="1" applyBorder="1" applyAlignment="1" applyProtection="1">
      <alignment horizontal="center" vertical="center"/>
      <protection hidden="1"/>
    </xf>
    <xf numFmtId="0" fontId="52" fillId="0" borderId="0" xfId="0" applyFont="1" applyAlignment="1" applyProtection="1">
      <alignment horizontal="center"/>
      <protection hidden="1"/>
    </xf>
    <xf numFmtId="4" fontId="52" fillId="0" borderId="19" xfId="28" applyNumberFormat="1" applyFont="1" applyFill="1" applyBorder="1" applyAlignment="1" applyProtection="1">
      <alignment horizontal="center"/>
      <protection hidden="1"/>
    </xf>
    <xf numFmtId="0" fontId="52" fillId="0" borderId="24" xfId="0" applyFont="1" applyBorder="1" applyAlignment="1" applyProtection="1">
      <alignment horizontal="center"/>
      <protection hidden="1"/>
    </xf>
    <xf numFmtId="4" fontId="52" fillId="0" borderId="23" xfId="28" applyNumberFormat="1" applyFont="1" applyFill="1" applyBorder="1" applyAlignment="1" applyProtection="1">
      <alignment horizontal="center"/>
      <protection hidden="1"/>
    </xf>
    <xf numFmtId="4" fontId="115" fillId="0" borderId="25" xfId="29" applyNumberFormat="1" applyFont="1" applyFill="1" applyBorder="1" applyAlignment="1" applyProtection="1">
      <alignment horizontal="center"/>
      <protection hidden="1"/>
    </xf>
    <xf numFmtId="4" fontId="52" fillId="0" borderId="24" xfId="0" applyNumberFormat="1" applyFont="1" applyBorder="1" applyAlignment="1" applyProtection="1">
      <alignment horizontal="center" vertical="center"/>
      <protection hidden="1"/>
    </xf>
    <xf numFmtId="0" fontId="52" fillId="46" borderId="26" xfId="0" applyFont="1" applyFill="1" applyBorder="1" applyAlignment="1" applyProtection="1">
      <alignment horizontal="center"/>
      <protection hidden="1"/>
    </xf>
    <xf numFmtId="0" fontId="52" fillId="0" borderId="30" xfId="0" applyFont="1" applyBorder="1" applyProtection="1">
      <protection hidden="1"/>
    </xf>
    <xf numFmtId="0" fontId="52" fillId="46" borderId="0" xfId="0" applyFont="1" applyFill="1" applyAlignment="1" applyProtection="1">
      <alignment horizontal="center"/>
      <protection hidden="1"/>
    </xf>
    <xf numFmtId="4" fontId="115" fillId="0" borderId="14" xfId="0" applyNumberFormat="1" applyFont="1" applyBorder="1" applyProtection="1">
      <protection hidden="1"/>
    </xf>
    <xf numFmtId="164" fontId="52" fillId="0" borderId="0" xfId="0" applyNumberFormat="1" applyFont="1" applyAlignment="1" applyProtection="1">
      <alignment horizontal="left"/>
      <protection hidden="1"/>
    </xf>
    <xf numFmtId="0" fontId="52" fillId="0" borderId="22" xfId="0" applyFont="1" applyBorder="1" applyAlignment="1" applyProtection="1">
      <alignment vertical="center"/>
      <protection hidden="1"/>
    </xf>
    <xf numFmtId="0" fontId="52" fillId="42" borderId="17" xfId="0" applyFont="1" applyFill="1" applyBorder="1" applyAlignment="1" applyProtection="1">
      <alignment horizontal="center"/>
      <protection hidden="1"/>
    </xf>
    <xf numFmtId="0" fontId="52" fillId="46" borderId="17" xfId="44" applyFont="1" applyFill="1" applyBorder="1" applyAlignment="1" applyProtection="1">
      <alignment horizontal="center"/>
      <protection hidden="1"/>
    </xf>
    <xf numFmtId="2" fontId="52" fillId="46" borderId="16" xfId="44" applyNumberFormat="1" applyFont="1" applyFill="1" applyBorder="1" applyAlignment="1" applyProtection="1">
      <alignment horizontal="center"/>
      <protection hidden="1"/>
    </xf>
    <xf numFmtId="0" fontId="52" fillId="47" borderId="20" xfId="0" applyFont="1" applyFill="1" applyBorder="1" applyAlignment="1" applyProtection="1">
      <alignment horizontal="center" vertical="center"/>
      <protection hidden="1"/>
    </xf>
    <xf numFmtId="0" fontId="52" fillId="0" borderId="14" xfId="0" applyFont="1" applyBorder="1" applyProtection="1">
      <protection hidden="1"/>
    </xf>
    <xf numFmtId="0" fontId="115" fillId="46" borderId="0" xfId="0" applyFont="1" applyFill="1" applyAlignment="1" applyProtection="1">
      <alignment horizontal="center"/>
      <protection hidden="1"/>
    </xf>
    <xf numFmtId="0" fontId="52" fillId="47" borderId="25" xfId="0" applyFont="1" applyFill="1" applyBorder="1" applyAlignment="1" applyProtection="1">
      <alignment horizontal="center" vertical="center"/>
      <protection hidden="1"/>
    </xf>
    <xf numFmtId="0" fontId="52" fillId="46" borderId="19" xfId="0" applyFont="1" applyFill="1" applyBorder="1" applyProtection="1">
      <protection hidden="1"/>
    </xf>
    <xf numFmtId="0" fontId="115" fillId="0" borderId="0" xfId="0" applyFont="1" applyAlignment="1" applyProtection="1">
      <alignment vertical="center"/>
      <protection hidden="1"/>
    </xf>
    <xf numFmtId="0" fontId="115" fillId="46" borderId="19" xfId="0" applyFont="1" applyFill="1" applyBorder="1" applyAlignment="1" applyProtection="1">
      <alignment horizontal="center"/>
      <protection hidden="1"/>
    </xf>
    <xf numFmtId="0" fontId="52" fillId="0" borderId="0" xfId="0" applyFont="1" applyAlignment="1" applyProtection="1">
      <alignment vertical="center"/>
      <protection hidden="1"/>
    </xf>
    <xf numFmtId="0" fontId="115" fillId="0" borderId="0" xfId="0" applyFont="1" applyAlignment="1" applyProtection="1">
      <alignment horizontal="left"/>
      <protection hidden="1"/>
    </xf>
    <xf numFmtId="0" fontId="115" fillId="46" borderId="23" xfId="0" applyFont="1" applyFill="1" applyBorder="1" applyAlignment="1" applyProtection="1">
      <alignment horizontal="center"/>
      <protection hidden="1"/>
    </xf>
    <xf numFmtId="0" fontId="115" fillId="0" borderId="24" xfId="0" applyFont="1" applyBorder="1" applyAlignment="1" applyProtection="1">
      <alignment horizontal="center"/>
      <protection hidden="1"/>
    </xf>
    <xf numFmtId="4" fontId="115" fillId="0" borderId="22" xfId="0" applyNumberFormat="1" applyFont="1" applyBorder="1" applyProtection="1">
      <protection hidden="1"/>
    </xf>
    <xf numFmtId="0" fontId="51" fillId="0" borderId="14" xfId="0" applyFont="1" applyBorder="1" applyProtection="1">
      <protection hidden="1"/>
    </xf>
    <xf numFmtId="0" fontId="110" fillId="0" borderId="30" xfId="44" applyFont="1" applyBorder="1" applyAlignment="1" applyProtection="1">
      <alignment horizontal="left"/>
      <protection hidden="1"/>
    </xf>
    <xf numFmtId="0" fontId="52" fillId="46" borderId="20" xfId="0" applyFont="1" applyFill="1" applyBorder="1" applyAlignment="1" applyProtection="1">
      <alignment horizontal="center"/>
      <protection hidden="1"/>
    </xf>
    <xf numFmtId="0" fontId="115" fillId="43" borderId="0" xfId="0" applyFont="1" applyFill="1" applyAlignment="1" applyProtection="1">
      <alignment horizontal="left"/>
      <protection hidden="1"/>
    </xf>
    <xf numFmtId="0" fontId="52" fillId="43" borderId="0" xfId="0" applyFont="1" applyFill="1" applyAlignment="1" applyProtection="1">
      <alignment horizontal="left"/>
      <protection hidden="1"/>
    </xf>
    <xf numFmtId="0" fontId="52" fillId="47" borderId="0" xfId="0" applyFont="1" applyFill="1" applyAlignment="1" applyProtection="1">
      <alignment horizontal="left"/>
      <protection hidden="1"/>
    </xf>
    <xf numFmtId="0" fontId="52" fillId="0" borderId="51" xfId="0" applyFont="1" applyBorder="1" applyProtection="1">
      <protection hidden="1"/>
    </xf>
    <xf numFmtId="0" fontId="115" fillId="47" borderId="0" xfId="0" applyFont="1" applyFill="1" applyAlignment="1" applyProtection="1">
      <alignment horizontal="left"/>
      <protection hidden="1"/>
    </xf>
    <xf numFmtId="0" fontId="110" fillId="0" borderId="52" xfId="44" applyFont="1" applyBorder="1" applyAlignment="1" applyProtection="1">
      <alignment horizontal="left"/>
      <protection hidden="1"/>
    </xf>
    <xf numFmtId="0" fontId="115" fillId="47" borderId="24" xfId="0" applyFont="1" applyFill="1" applyBorder="1" applyAlignment="1" applyProtection="1">
      <alignment horizontal="left"/>
      <protection hidden="1"/>
    </xf>
    <xf numFmtId="0" fontId="115" fillId="0" borderId="24" xfId="0" applyFont="1" applyBorder="1" applyProtection="1">
      <protection hidden="1"/>
    </xf>
    <xf numFmtId="0" fontId="115" fillId="0" borderId="22" xfId="0" applyFont="1" applyBorder="1" applyProtection="1">
      <protection hidden="1"/>
    </xf>
    <xf numFmtId="0" fontId="52" fillId="0" borderId="30" xfId="0" applyFont="1" applyBorder="1" applyAlignment="1" applyProtection="1">
      <alignment vertical="top"/>
      <protection hidden="1"/>
    </xf>
    <xf numFmtId="14" fontId="52" fillId="0" borderId="0" xfId="0" applyNumberFormat="1" applyFont="1" applyAlignment="1" applyProtection="1">
      <alignment horizontal="left"/>
      <protection hidden="1"/>
    </xf>
    <xf numFmtId="0" fontId="52" fillId="0" borderId="0" xfId="44" applyFont="1" applyAlignment="1" applyProtection="1">
      <alignment horizontal="left"/>
      <protection hidden="1"/>
    </xf>
    <xf numFmtId="0" fontId="115" fillId="0" borderId="25" xfId="0" applyFont="1" applyBorder="1" applyAlignment="1" applyProtection="1">
      <alignment horizontal="center"/>
      <protection hidden="1"/>
    </xf>
    <xf numFmtId="0" fontId="115" fillId="46" borderId="25" xfId="0" applyFont="1" applyFill="1" applyBorder="1" applyAlignment="1" applyProtection="1">
      <alignment horizontal="center"/>
      <protection hidden="1"/>
    </xf>
    <xf numFmtId="0" fontId="52" fillId="0" borderId="0" xfId="0" applyFont="1" applyAlignment="1" applyProtection="1">
      <alignment vertical="top"/>
      <protection hidden="1"/>
    </xf>
    <xf numFmtId="0" fontId="52" fillId="0" borderId="0" xfId="0" applyFont="1" applyAlignment="1" applyProtection="1">
      <alignment horizontal="left" vertical="top"/>
      <protection hidden="1"/>
    </xf>
    <xf numFmtId="0" fontId="52" fillId="0" borderId="52" xfId="0" applyFont="1" applyBorder="1" applyProtection="1">
      <protection hidden="1"/>
    </xf>
    <xf numFmtId="3" fontId="52" fillId="0" borderId="0" xfId="0" applyNumberFormat="1" applyFont="1" applyAlignment="1" applyProtection="1">
      <alignment horizontal="center" vertical="center"/>
      <protection hidden="1"/>
    </xf>
    <xf numFmtId="0" fontId="52" fillId="0" borderId="30" xfId="0" applyFont="1" applyBorder="1" applyAlignment="1" applyProtection="1">
      <alignment vertical="center"/>
      <protection hidden="1"/>
    </xf>
    <xf numFmtId="0" fontId="52" fillId="0" borderId="36" xfId="0" applyFont="1" applyBorder="1" applyAlignment="1" applyProtection="1">
      <alignment vertical="center"/>
      <protection hidden="1"/>
    </xf>
    <xf numFmtId="0" fontId="52" fillId="0" borderId="25" xfId="0" applyFont="1" applyBorder="1" applyAlignment="1" applyProtection="1">
      <alignment horizontal="center" vertical="center"/>
      <protection hidden="1"/>
    </xf>
    <xf numFmtId="0" fontId="52" fillId="0" borderId="0" xfId="0" applyFont="1" applyAlignment="1" applyProtection="1">
      <alignment horizontal="left" vertical="center"/>
      <protection hidden="1"/>
    </xf>
    <xf numFmtId="0" fontId="121" fillId="0" borderId="0" xfId="0" applyFont="1" applyAlignment="1" applyProtection="1">
      <alignment horizontal="center" wrapText="1"/>
      <protection hidden="1"/>
    </xf>
    <xf numFmtId="0" fontId="35" fillId="0" borderId="73" xfId="0" applyFont="1" applyBorder="1" applyAlignment="1" applyProtection="1">
      <alignment horizontal="center" vertical="center"/>
      <protection locked="0" hidden="1"/>
    </xf>
    <xf numFmtId="0" fontId="35" fillId="0" borderId="74" xfId="0" applyFont="1" applyBorder="1" applyAlignment="1" applyProtection="1">
      <alignment horizontal="center" vertical="center"/>
      <protection locked="0" hidden="1"/>
    </xf>
    <xf numFmtId="164" fontId="56" fillId="0" borderId="40" xfId="0" applyNumberFormat="1" applyFont="1" applyBorder="1" applyAlignment="1" applyProtection="1">
      <alignment horizontal="center" vertical="center"/>
      <protection hidden="1"/>
    </xf>
    <xf numFmtId="0" fontId="55" fillId="0" borderId="41" xfId="0" applyFont="1" applyBorder="1" applyAlignment="1" applyProtection="1">
      <alignment horizontal="center"/>
      <protection hidden="1"/>
    </xf>
    <xf numFmtId="0" fontId="60" fillId="43" borderId="78" xfId="0" applyFont="1" applyFill="1" applyBorder="1" applyAlignment="1" applyProtection="1">
      <alignment horizontal="center" vertical="center"/>
      <protection hidden="1"/>
    </xf>
    <xf numFmtId="0" fontId="60" fillId="43" borderId="79" xfId="0" applyFont="1" applyFill="1" applyBorder="1" applyAlignment="1" applyProtection="1">
      <alignment horizontal="center" vertical="center"/>
      <protection hidden="1"/>
    </xf>
    <xf numFmtId="0" fontId="66" fillId="0" borderId="0" xfId="0" applyFont="1" applyAlignment="1" applyProtection="1">
      <alignment horizontal="center" vertical="center"/>
      <protection hidden="1"/>
    </xf>
    <xf numFmtId="0" fontId="66" fillId="0" borderId="0" xfId="44" applyFont="1" applyAlignment="1" applyProtection="1">
      <alignment horizontal="center" vertical="center"/>
      <protection hidden="1"/>
    </xf>
    <xf numFmtId="0" fontId="35" fillId="48" borderId="0" xfId="44" applyFont="1" applyFill="1" applyAlignment="1" applyProtection="1">
      <alignment horizontal="center"/>
      <protection locked="0"/>
    </xf>
    <xf numFmtId="9" fontId="112" fillId="0" borderId="0" xfId="38" applyNumberFormat="1" applyFont="1" applyFill="1" applyBorder="1" applyAlignment="1" applyProtection="1">
      <alignment horizontal="center" vertical="center"/>
      <protection hidden="1"/>
    </xf>
    <xf numFmtId="0" fontId="57" fillId="0" borderId="0" xfId="0" applyFont="1" applyAlignment="1" applyProtection="1">
      <alignment horizontal="center" vertical="top" wrapText="1"/>
      <protection hidden="1"/>
    </xf>
    <xf numFmtId="0" fontId="57" fillId="0" borderId="47" xfId="0" applyFont="1" applyBorder="1" applyAlignment="1" applyProtection="1">
      <alignment horizontal="center" vertical="top" wrapText="1"/>
      <protection hidden="1"/>
    </xf>
    <xf numFmtId="0" fontId="57" fillId="0" borderId="40" xfId="0" applyFont="1" applyBorder="1" applyAlignment="1" applyProtection="1">
      <alignment horizontal="center" vertical="top" wrapText="1"/>
      <protection hidden="1"/>
    </xf>
    <xf numFmtId="0" fontId="57" fillId="0" borderId="48" xfId="0" applyFont="1" applyBorder="1" applyAlignment="1" applyProtection="1">
      <alignment horizontal="center" vertical="top" wrapText="1"/>
      <protection hidden="1"/>
    </xf>
    <xf numFmtId="0" fontId="60" fillId="0" borderId="46" xfId="0" applyFont="1" applyBorder="1" applyAlignment="1" applyProtection="1">
      <alignment horizontal="right" vertical="center"/>
      <protection hidden="1"/>
    </xf>
    <xf numFmtId="0" fontId="60" fillId="0" borderId="0" xfId="0" applyFont="1" applyAlignment="1" applyProtection="1">
      <alignment horizontal="right" vertical="center"/>
      <protection hidden="1"/>
    </xf>
    <xf numFmtId="0" fontId="56" fillId="0" borderId="68" xfId="0" applyFont="1" applyBorder="1" applyAlignment="1" applyProtection="1">
      <alignment horizontal="right" vertical="center"/>
      <protection hidden="1"/>
    </xf>
    <xf numFmtId="0" fontId="56" fillId="0" borderId="40" xfId="0" applyFont="1" applyBorder="1" applyAlignment="1" applyProtection="1">
      <alignment horizontal="right" vertical="center"/>
      <protection hidden="1"/>
    </xf>
    <xf numFmtId="0" fontId="56" fillId="43" borderId="64" xfId="0" applyFont="1" applyFill="1" applyBorder="1" applyAlignment="1" applyProtection="1">
      <alignment horizontal="center" vertical="center"/>
      <protection hidden="1"/>
    </xf>
    <xf numFmtId="0" fontId="56" fillId="43" borderId="41" xfId="0" applyFont="1" applyFill="1" applyBorder="1" applyAlignment="1" applyProtection="1">
      <alignment horizontal="center" vertical="center"/>
      <protection hidden="1"/>
    </xf>
    <xf numFmtId="0" fontId="56" fillId="43" borderId="46" xfId="0" applyFont="1" applyFill="1" applyBorder="1" applyAlignment="1" applyProtection="1">
      <alignment horizontal="center" vertical="center"/>
      <protection hidden="1"/>
    </xf>
    <xf numFmtId="0" fontId="56" fillId="43" borderId="0" xfId="0" applyFont="1" applyFill="1" applyAlignment="1" applyProtection="1">
      <alignment horizontal="center" vertical="center"/>
      <protection hidden="1"/>
    </xf>
    <xf numFmtId="0" fontId="56" fillId="43" borderId="69" xfId="0" applyFont="1" applyFill="1" applyBorder="1" applyAlignment="1" applyProtection="1">
      <alignment horizontal="center" vertical="center"/>
      <protection hidden="1"/>
    </xf>
    <xf numFmtId="0" fontId="56" fillId="43" borderId="35" xfId="0" applyFont="1" applyFill="1" applyBorder="1" applyAlignment="1" applyProtection="1">
      <alignment horizontal="center" vertical="center"/>
      <protection hidden="1"/>
    </xf>
    <xf numFmtId="0" fontId="90" fillId="0" borderId="35" xfId="38" applyFont="1" applyFill="1" applyBorder="1" applyAlignment="1" applyProtection="1">
      <alignment horizontal="center" vertical="center"/>
      <protection locked="0"/>
    </xf>
    <xf numFmtId="0" fontId="90" fillId="0" borderId="70" xfId="38" applyFont="1" applyFill="1" applyBorder="1" applyAlignment="1" applyProtection="1">
      <alignment horizontal="center" vertical="center"/>
      <protection locked="0"/>
    </xf>
    <xf numFmtId="0" fontId="56" fillId="0" borderId="0" xfId="0" applyFont="1" applyAlignment="1" applyProtection="1">
      <alignment horizontal="center" vertical="top"/>
      <protection hidden="1"/>
    </xf>
    <xf numFmtId="0" fontId="109" fillId="0" borderId="0" xfId="38" applyFont="1" applyBorder="1" applyAlignment="1" applyProtection="1">
      <alignment horizontal="left" vertical="center"/>
      <protection locked="0"/>
    </xf>
    <xf numFmtId="0" fontId="109" fillId="0" borderId="47" xfId="38" applyFont="1" applyBorder="1" applyAlignment="1" applyProtection="1">
      <alignment horizontal="left" vertical="center"/>
      <protection locked="0"/>
    </xf>
    <xf numFmtId="164" fontId="35" fillId="0" borderId="71" xfId="0" applyNumberFormat="1" applyFont="1" applyBorder="1" applyAlignment="1" applyProtection="1">
      <alignment horizontal="center" vertical="top"/>
      <protection locked="0"/>
    </xf>
    <xf numFmtId="0" fontId="110" fillId="0" borderId="71" xfId="0" applyFont="1" applyBorder="1" applyAlignment="1" applyProtection="1">
      <alignment horizontal="center" vertical="top"/>
      <protection locked="0"/>
    </xf>
    <xf numFmtId="0" fontId="56" fillId="43" borderId="68" xfId="0" applyFont="1" applyFill="1" applyBorder="1" applyAlignment="1" applyProtection="1">
      <alignment horizontal="center" vertical="center"/>
      <protection hidden="1"/>
    </xf>
    <xf numFmtId="0" fontId="56" fillId="43" borderId="40" xfId="0" applyFont="1" applyFill="1" applyBorder="1" applyAlignment="1" applyProtection="1">
      <alignment horizontal="center" vertical="center"/>
      <protection hidden="1"/>
    </xf>
    <xf numFmtId="0" fontId="84" fillId="0" borderId="0" xfId="0" applyFont="1" applyAlignment="1">
      <alignment horizontal="center" vertical="center"/>
    </xf>
    <xf numFmtId="0" fontId="66" fillId="0" borderId="0" xfId="0" applyFont="1" applyAlignment="1" applyProtection="1">
      <alignment horizontal="center"/>
      <protection hidden="1"/>
    </xf>
    <xf numFmtId="0" fontId="79" fillId="0" borderId="0" xfId="0" applyFont="1" applyAlignment="1" applyProtection="1">
      <alignment horizontal="center" vertical="center"/>
      <protection hidden="1"/>
    </xf>
    <xf numFmtId="0" fontId="82" fillId="0" borderId="0" xfId="38" applyFont="1" applyFill="1" applyBorder="1" applyAlignment="1" applyProtection="1">
      <alignment horizontal="center" vertical="center"/>
      <protection hidden="1"/>
    </xf>
    <xf numFmtId="0" fontId="82" fillId="0" borderId="47" xfId="38" applyFont="1" applyFill="1" applyBorder="1" applyAlignment="1" applyProtection="1">
      <alignment horizontal="center" vertical="center"/>
      <protection hidden="1"/>
    </xf>
    <xf numFmtId="0" fontId="55" fillId="0" borderId="41" xfId="0" applyFont="1" applyBorder="1" applyAlignment="1" applyProtection="1">
      <alignment horizontal="right" vertical="center"/>
      <protection hidden="1"/>
    </xf>
    <xf numFmtId="0" fontId="35" fillId="0" borderId="66" xfId="44" applyFont="1" applyBorder="1" applyAlignment="1" applyProtection="1">
      <alignment horizontal="center"/>
      <protection locked="0"/>
    </xf>
    <xf numFmtId="0" fontId="84" fillId="0" borderId="33" xfId="0" applyFont="1" applyBorder="1" applyAlignment="1" applyProtection="1">
      <alignment horizontal="right"/>
      <protection hidden="1"/>
    </xf>
    <xf numFmtId="0" fontId="84" fillId="0" borderId="0" xfId="0" applyFont="1" applyAlignment="1" applyProtection="1">
      <alignment horizontal="right"/>
      <protection hidden="1"/>
    </xf>
    <xf numFmtId="0" fontId="72" fillId="43" borderId="27" xfId="0" applyFont="1" applyFill="1" applyBorder="1" applyAlignment="1" applyProtection="1">
      <alignment horizontal="center" vertical="center"/>
      <protection hidden="1"/>
    </xf>
    <xf numFmtId="0" fontId="72" fillId="43" borderId="72" xfId="0" applyFont="1" applyFill="1" applyBorder="1" applyAlignment="1" applyProtection="1">
      <alignment horizontal="center" vertical="center"/>
      <protection hidden="1"/>
    </xf>
    <xf numFmtId="164" fontId="56" fillId="0" borderId="0" xfId="0" applyNumberFormat="1" applyFont="1" applyAlignment="1" applyProtection="1">
      <alignment horizontal="left" vertical="top"/>
      <protection hidden="1"/>
    </xf>
    <xf numFmtId="0" fontId="85" fillId="43" borderId="50" xfId="0" applyFont="1" applyFill="1" applyBorder="1" applyAlignment="1" applyProtection="1">
      <alignment horizontal="center" vertical="center" wrapText="1"/>
      <protection hidden="1"/>
    </xf>
    <xf numFmtId="0" fontId="85" fillId="43" borderId="41" xfId="0" applyFont="1" applyFill="1" applyBorder="1" applyAlignment="1" applyProtection="1">
      <alignment horizontal="center" vertical="center" wrapText="1"/>
      <protection hidden="1"/>
    </xf>
    <xf numFmtId="0" fontId="85" fillId="43" borderId="51" xfId="0" applyFont="1" applyFill="1" applyBorder="1" applyAlignment="1" applyProtection="1">
      <alignment horizontal="center" vertical="center" wrapText="1"/>
      <protection hidden="1"/>
    </xf>
    <xf numFmtId="0" fontId="55" fillId="43" borderId="0" xfId="0" applyFont="1" applyFill="1" applyAlignment="1" applyProtection="1">
      <alignment horizontal="center" vertical="center" wrapText="1"/>
      <protection hidden="1"/>
    </xf>
    <xf numFmtId="0" fontId="55" fillId="43" borderId="40" xfId="0" applyFont="1" applyFill="1" applyBorder="1" applyAlignment="1" applyProtection="1">
      <alignment horizontal="center" vertical="center" wrapText="1"/>
      <protection hidden="1"/>
    </xf>
    <xf numFmtId="164" fontId="56" fillId="0" borderId="0" xfId="0" applyNumberFormat="1" applyFont="1" applyAlignment="1" applyProtection="1">
      <alignment horizontal="center"/>
      <protection hidden="1"/>
    </xf>
    <xf numFmtId="0" fontId="35" fillId="0" borderId="75" xfId="0" applyFont="1" applyBorder="1" applyAlignment="1" applyProtection="1">
      <alignment horizontal="center" vertical="center"/>
      <protection locked="0" hidden="1"/>
    </xf>
    <xf numFmtId="0" fontId="35" fillId="0" borderId="76" xfId="0" applyFont="1" applyBorder="1" applyAlignment="1" applyProtection="1">
      <alignment horizontal="center" vertical="center"/>
      <protection locked="0" hidden="1"/>
    </xf>
    <xf numFmtId="0" fontId="35" fillId="0" borderId="71" xfId="0" applyFont="1" applyBorder="1" applyAlignment="1" applyProtection="1">
      <alignment horizontal="center" vertical="center"/>
      <protection locked="0" hidden="1"/>
    </xf>
    <xf numFmtId="0" fontId="111" fillId="0" borderId="33" xfId="0" applyFont="1" applyBorder="1" applyAlignment="1" applyProtection="1">
      <alignment horizontal="center" wrapText="1"/>
      <protection hidden="1"/>
    </xf>
    <xf numFmtId="0" fontId="111" fillId="0" borderId="0" xfId="0" applyFont="1" applyAlignment="1" applyProtection="1">
      <alignment horizontal="center" wrapText="1"/>
      <protection hidden="1"/>
    </xf>
    <xf numFmtId="0" fontId="111" fillId="0" borderId="30" xfId="0" applyFont="1" applyBorder="1" applyAlignment="1" applyProtection="1">
      <alignment horizontal="center" wrapText="1"/>
      <protection hidden="1"/>
    </xf>
    <xf numFmtId="0" fontId="56" fillId="0" borderId="33" xfId="0" applyFont="1" applyBorder="1" applyAlignment="1" applyProtection="1">
      <alignment horizontal="right" vertical="top"/>
      <protection hidden="1"/>
    </xf>
    <xf numFmtId="0" fontId="56" fillId="0" borderId="0" xfId="0" applyFont="1" applyAlignment="1" applyProtection="1">
      <alignment horizontal="right" vertical="top"/>
      <protection hidden="1"/>
    </xf>
    <xf numFmtId="49" fontId="99" fillId="0" borderId="66" xfId="0" applyNumberFormat="1" applyFont="1" applyBorder="1" applyAlignment="1" applyProtection="1">
      <alignment horizontal="center"/>
      <protection locked="0"/>
    </xf>
    <xf numFmtId="0" fontId="99" fillId="0" borderId="66" xfId="0" applyFont="1" applyBorder="1" applyAlignment="1" applyProtection="1">
      <alignment horizontal="center"/>
      <protection locked="0"/>
    </xf>
    <xf numFmtId="0" fontId="99" fillId="0" borderId="66" xfId="0" applyFont="1" applyBorder="1" applyAlignment="1" applyProtection="1">
      <alignment horizontal="left"/>
      <protection locked="0"/>
    </xf>
    <xf numFmtId="0" fontId="99" fillId="0" borderId="0" xfId="0" applyFont="1" applyAlignment="1" applyProtection="1">
      <alignment horizontal="left"/>
      <protection locked="0"/>
    </xf>
    <xf numFmtId="0" fontId="55" fillId="0" borderId="0" xfId="44" applyFont="1" applyAlignment="1" applyProtection="1">
      <alignment horizontal="right"/>
      <protection hidden="1"/>
    </xf>
    <xf numFmtId="0" fontId="35" fillId="0" borderId="73" xfId="44" applyFont="1" applyBorder="1" applyAlignment="1" applyProtection="1">
      <alignment horizontal="center"/>
      <protection locked="0" hidden="1"/>
    </xf>
    <xf numFmtId="0" fontId="35" fillId="0" borderId="74" xfId="44" applyFont="1" applyBorder="1" applyAlignment="1" applyProtection="1">
      <alignment horizontal="center"/>
      <protection locked="0" hidden="1"/>
    </xf>
    <xf numFmtId="49" fontId="35" fillId="0" borderId="66" xfId="44" applyNumberFormat="1" applyFont="1" applyBorder="1" applyAlignment="1" applyProtection="1">
      <alignment horizontal="center"/>
      <protection locked="0"/>
    </xf>
    <xf numFmtId="0" fontId="99" fillId="0" borderId="67" xfId="0" applyFont="1" applyBorder="1" applyAlignment="1" applyProtection="1">
      <alignment horizontal="center"/>
      <protection locked="0"/>
    </xf>
    <xf numFmtId="0" fontId="35" fillId="0" borderId="67" xfId="44" applyFont="1" applyBorder="1" applyAlignment="1" applyProtection="1">
      <alignment horizontal="center"/>
      <protection locked="0"/>
    </xf>
    <xf numFmtId="0" fontId="56" fillId="43" borderId="0" xfId="44" applyFont="1" applyFill="1" applyAlignment="1" applyProtection="1">
      <alignment horizontal="center" vertical="center"/>
      <protection hidden="1"/>
    </xf>
    <xf numFmtId="0" fontId="35" fillId="0" borderId="66" xfId="44" applyFont="1" applyBorder="1" applyAlignment="1" applyProtection="1">
      <alignment horizontal="left"/>
      <protection locked="0"/>
    </xf>
    <xf numFmtId="0" fontId="54" fillId="0" borderId="77" xfId="0" applyFont="1" applyBorder="1" applyAlignment="1" applyProtection="1">
      <alignment horizontal="right"/>
      <protection hidden="1"/>
    </xf>
    <xf numFmtId="165" fontId="55" fillId="0" borderId="81" xfId="0" applyNumberFormat="1" applyFont="1" applyBorder="1" applyAlignment="1" applyProtection="1">
      <alignment horizontal="left"/>
      <protection hidden="1"/>
    </xf>
    <xf numFmtId="165" fontId="55" fillId="0" borderId="82" xfId="0" applyNumberFormat="1" applyFont="1" applyBorder="1" applyAlignment="1" applyProtection="1">
      <alignment horizontal="left"/>
      <protection hidden="1"/>
    </xf>
    <xf numFmtId="0" fontId="56" fillId="0" borderId="83" xfId="0" applyFont="1" applyBorder="1" applyAlignment="1" applyProtection="1">
      <alignment horizontal="center" vertical="center"/>
      <protection locked="0" hidden="1"/>
    </xf>
    <xf numFmtId="0" fontId="56" fillId="0" borderId="81" xfId="0" applyFont="1" applyBorder="1" applyAlignment="1" applyProtection="1">
      <alignment horizontal="center" vertical="center"/>
      <protection locked="0" hidden="1"/>
    </xf>
    <xf numFmtId="0" fontId="54" fillId="0" borderId="0" xfId="0" applyFont="1" applyAlignment="1" applyProtection="1">
      <alignment horizontal="justify" vertical="top"/>
      <protection hidden="1"/>
    </xf>
    <xf numFmtId="165" fontId="55" fillId="0" borderId="81" xfId="0" applyNumberFormat="1" applyFont="1" applyBorder="1" applyAlignment="1" applyProtection="1">
      <alignment horizontal="left" vertical="center"/>
      <protection hidden="1"/>
    </xf>
    <xf numFmtId="165" fontId="55" fillId="0" borderId="82" xfId="0" applyNumberFormat="1" applyFont="1" applyBorder="1" applyAlignment="1" applyProtection="1">
      <alignment horizontal="left" vertical="center"/>
      <protection hidden="1"/>
    </xf>
    <xf numFmtId="0" fontId="54" fillId="0" borderId="0" xfId="0" applyFont="1" applyAlignment="1" applyProtection="1">
      <alignment horizontal="justify" vertical="center"/>
      <protection hidden="1"/>
    </xf>
    <xf numFmtId="165" fontId="54" fillId="0" borderId="81" xfId="0" applyNumberFormat="1" applyFont="1" applyBorder="1" applyAlignment="1" applyProtection="1">
      <alignment horizontal="left"/>
      <protection hidden="1"/>
    </xf>
    <xf numFmtId="165" fontId="54" fillId="0" borderId="82" xfId="0" applyNumberFormat="1" applyFont="1" applyBorder="1" applyAlignment="1" applyProtection="1">
      <alignment horizontal="left"/>
      <protection hidden="1"/>
    </xf>
    <xf numFmtId="0" fontId="113" fillId="0" borderId="0" xfId="0" applyFont="1" applyAlignment="1" applyProtection="1">
      <alignment horizontal="center" vertical="center"/>
      <protection locked="0" hidden="1"/>
    </xf>
    <xf numFmtId="0" fontId="56" fillId="43" borderId="0" xfId="0" applyFont="1" applyFill="1" applyAlignment="1" applyProtection="1">
      <alignment horizontal="center" vertical="center"/>
      <protection locked="0" hidden="1"/>
    </xf>
    <xf numFmtId="0" fontId="55" fillId="0" borderId="0" xfId="0" applyFont="1" applyAlignment="1" applyProtection="1">
      <alignment horizontal="justify" vertical="center" wrapText="1"/>
      <protection hidden="1"/>
    </xf>
    <xf numFmtId="0" fontId="72" fillId="43" borderId="84" xfId="0" applyFont="1" applyFill="1" applyBorder="1" applyAlignment="1" applyProtection="1">
      <alignment horizontal="center" vertical="center"/>
      <protection locked="0" hidden="1"/>
    </xf>
    <xf numFmtId="165" fontId="55" fillId="0" borderId="29" xfId="0" applyNumberFormat="1" applyFont="1" applyBorder="1" applyAlignment="1" applyProtection="1">
      <alignment horizontal="left"/>
      <protection hidden="1"/>
    </xf>
    <xf numFmtId="165" fontId="55" fillId="0" borderId="80" xfId="0" applyNumberFormat="1" applyFont="1" applyBorder="1" applyAlignment="1" applyProtection="1">
      <alignment horizontal="left"/>
      <protection hidden="1"/>
    </xf>
    <xf numFmtId="0" fontId="55" fillId="0" borderId="0" xfId="0" applyFont="1" applyAlignment="1" applyProtection="1">
      <alignment horizontal="justify" vertical="center"/>
      <protection hidden="1"/>
    </xf>
    <xf numFmtId="0" fontId="55" fillId="0" borderId="0" xfId="47" applyFont="1" applyAlignment="1" applyProtection="1">
      <alignment horizontal="right" vertical="center"/>
      <protection hidden="1"/>
    </xf>
    <xf numFmtId="0" fontId="103" fillId="0" borderId="0" xfId="38" applyFont="1" applyFill="1" applyBorder="1" applyAlignment="1" applyProtection="1">
      <alignment horizontal="center" vertical="center"/>
      <protection locked="0"/>
    </xf>
    <xf numFmtId="0" fontId="55" fillId="0" borderId="0" xfId="47" applyFont="1" applyAlignment="1" applyProtection="1">
      <alignment horizontal="justify" vertical="top"/>
      <protection hidden="1"/>
    </xf>
    <xf numFmtId="0" fontId="55" fillId="0" borderId="0" xfId="47" applyFont="1" applyAlignment="1" applyProtection="1">
      <alignment horizontal="right"/>
      <protection hidden="1"/>
    </xf>
    <xf numFmtId="0" fontId="90" fillId="0" borderId="0" xfId="38" applyFont="1" applyFill="1" applyBorder="1" applyAlignment="1" applyProtection="1">
      <alignment horizontal="center" vertical="center"/>
      <protection locked="0"/>
    </xf>
    <xf numFmtId="0" fontId="56" fillId="43" borderId="0" xfId="47" applyFont="1" applyFill="1" applyAlignment="1" applyProtection="1">
      <alignment horizontal="center" vertical="center"/>
      <protection locked="0" hidden="1"/>
    </xf>
    <xf numFmtId="0" fontId="114" fillId="0" borderId="0" xfId="47" applyFont="1" applyAlignment="1" applyProtection="1">
      <alignment horizontal="center" vertical="center"/>
      <protection locked="0" hidden="1"/>
    </xf>
    <xf numFmtId="0" fontId="56" fillId="0" borderId="37" xfId="47" applyFont="1" applyBorder="1" applyAlignment="1" applyProtection="1">
      <alignment horizontal="right"/>
      <protection hidden="1"/>
    </xf>
    <xf numFmtId="0" fontId="56" fillId="0" borderId="38" xfId="47" applyFont="1" applyBorder="1" applyAlignment="1" applyProtection="1">
      <alignment horizontal="right"/>
      <protection hidden="1"/>
    </xf>
    <xf numFmtId="0" fontId="56" fillId="0" borderId="39" xfId="47" applyFont="1" applyBorder="1" applyAlignment="1" applyProtection="1">
      <alignment horizontal="right"/>
      <protection hidden="1"/>
    </xf>
    <xf numFmtId="0" fontId="54" fillId="0" borderId="0" xfId="44" applyFont="1" applyAlignment="1" applyProtection="1">
      <alignment horizontal="justify" vertical="center"/>
      <protection hidden="1"/>
    </xf>
    <xf numFmtId="0" fontId="55" fillId="0" borderId="0" xfId="47" applyFont="1" applyAlignment="1" applyProtection="1">
      <alignment horizontal="justify" vertical="center"/>
      <protection hidden="1"/>
    </xf>
  </cellXfs>
  <cellStyles count="98">
    <cellStyle name="Accent1" xfId="1" builtinId="29" customBuiltin="1"/>
    <cellStyle name="Accent1 - 20%" xfId="2" xr:uid="{693D3BC0-2F21-44E2-A1EC-94D6A99B1273}"/>
    <cellStyle name="Accent1 - 40%" xfId="3" xr:uid="{5C9B4CA7-B873-4532-A6B0-F14AAAACC664}"/>
    <cellStyle name="Accent1 - 60%" xfId="4" xr:uid="{F03CA623-3440-4E2A-8741-0BC66398C4DE}"/>
    <cellStyle name="Accent2" xfId="5" builtinId="33" customBuiltin="1"/>
    <cellStyle name="Accent2 - 20%" xfId="6" xr:uid="{3F63E44E-F5D1-40BF-A6FD-C1FFEF626A55}"/>
    <cellStyle name="Accent2 - 40%" xfId="7" xr:uid="{29D4E23C-22D9-44D3-82DA-A06EAF0AA023}"/>
    <cellStyle name="Accent2 - 60%" xfId="8" xr:uid="{D7397DCE-10C4-44AC-B816-E2F4E9491BBF}"/>
    <cellStyle name="Accent3" xfId="9" builtinId="37" customBuiltin="1"/>
    <cellStyle name="Accent3 - 20%" xfId="10" xr:uid="{DEB29F01-1F21-46FF-9FCB-FC61DDF56E42}"/>
    <cellStyle name="Accent3 - 40%" xfId="11" xr:uid="{3F42223C-FB25-42A3-B6A4-B4250A4DFA9B}"/>
    <cellStyle name="Accent3 - 60%" xfId="12" xr:uid="{8B7F624A-D50D-450E-B92C-EC74B255615B}"/>
    <cellStyle name="Accent4" xfId="13" builtinId="41" customBuiltin="1"/>
    <cellStyle name="Accent4 - 20%" xfId="14" xr:uid="{25007D2F-754E-4228-99A5-AC8E74512184}"/>
    <cellStyle name="Accent4 - 40%" xfId="15" xr:uid="{A0354DD3-C520-4F81-B12C-D47B555A8CA6}"/>
    <cellStyle name="Accent4 - 60%" xfId="16" xr:uid="{44023C27-92F9-47B2-8BED-3A85054C5788}"/>
    <cellStyle name="Accent5" xfId="17" builtinId="45" customBuiltin="1"/>
    <cellStyle name="Accent5 - 20%" xfId="18" xr:uid="{B2CFEB12-238E-467C-9770-092B676C9927}"/>
    <cellStyle name="Accent5 - 40%" xfId="19" xr:uid="{5413A5D7-C0AB-4290-9F77-E19305ACF12A}"/>
    <cellStyle name="Accent5 - 60%" xfId="20" xr:uid="{BFE3CBC2-1900-4D6D-9142-CAFF0BAC5FD3}"/>
    <cellStyle name="Accent6" xfId="21" builtinId="49" customBuiltin="1"/>
    <cellStyle name="Accent6 - 20%" xfId="22" xr:uid="{793B1438-3835-49A9-A17D-7D9833C73DCB}"/>
    <cellStyle name="Accent6 - 40%" xfId="23" xr:uid="{6CA543D8-F4B3-4720-8070-A82B1634FC7C}"/>
    <cellStyle name="Accent6 - 60%" xfId="24" xr:uid="{43879E9D-D910-4181-BC76-6636FC8C0EAA}"/>
    <cellStyle name="Bad" xfId="25" builtinId="27" customBuiltin="1"/>
    <cellStyle name="Calculation" xfId="26" builtinId="22" customBuiltin="1"/>
    <cellStyle name="Check Cell" xfId="27" builtinId="23" customBuiltin="1"/>
    <cellStyle name="Comma" xfId="28" builtinId="3"/>
    <cellStyle name="Comma 3" xfId="29" xr:uid="{8BAEE9EC-2F80-437E-A36A-009F63186CF7}"/>
    <cellStyle name="Emphasis 1" xfId="30" xr:uid="{FCEFF642-39D2-4A91-BD0B-7B756174BFB0}"/>
    <cellStyle name="Emphasis 2" xfId="31" xr:uid="{0D02C704-07BC-43FC-8E87-53FE32A21B67}"/>
    <cellStyle name="Emphasis 3" xfId="32" xr:uid="{694DA66D-73B8-443B-A30D-CF4BD8EBED0B}"/>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Hyperlink" xfId="38" builtinId="8"/>
    <cellStyle name="Hyperlink 2" xfId="39" xr:uid="{0221D8A1-8666-4DB1-BE7D-045C5A59EF9B}"/>
    <cellStyle name="Hyperlink 3" xfId="40" xr:uid="{3CAA9FA8-8776-45CB-A819-0FFA4468AAB4}"/>
    <cellStyle name="Input" xfId="41" builtinId="20" customBuiltin="1"/>
    <cellStyle name="Linked Cell" xfId="42" builtinId="24" customBuiltin="1"/>
    <cellStyle name="Neutral" xfId="43" builtinId="28" customBuiltin="1"/>
    <cellStyle name="Normal" xfId="0" builtinId="0"/>
    <cellStyle name="Normal 2" xfId="44" xr:uid="{6C333818-0C8D-40E6-A465-2D9489EF5FF5}"/>
    <cellStyle name="Normal 2 2" xfId="45" xr:uid="{A985968E-779C-41B5-8F2F-0BEA12364761}"/>
    <cellStyle name="Normal 3" xfId="46" xr:uid="{89634D04-F7F9-41B9-B4F0-B3200C56A570}"/>
    <cellStyle name="Normal 3 2" xfId="47" xr:uid="{89011245-1F13-447F-BE25-824A80D339DC}"/>
    <cellStyle name="Normal 4" xfId="48" xr:uid="{B6EAA934-9305-4872-BD41-0BD845C83229}"/>
    <cellStyle name="Normal 4 2" xfId="49" xr:uid="{CEBD277A-1967-48CD-9D98-67164B5DA5BC}"/>
    <cellStyle name="Normal 4 3" xfId="50" xr:uid="{AEE419B8-4D15-485B-AEA3-EF4ED16D5012}"/>
    <cellStyle name="Normal 5" xfId="51" xr:uid="{CD3A4D02-A4A7-49E9-AC43-340D27A0BE58}"/>
    <cellStyle name="Normal 6" xfId="52" xr:uid="{87EFE9E3-CB73-4D3E-A9EB-02C0F89BD2F9}"/>
    <cellStyle name="Normal 6 2" xfId="53" xr:uid="{9248D704-E8BE-4080-AA02-DE32F05C0C92}"/>
    <cellStyle name="Note" xfId="54" builtinId="10" customBuiltin="1"/>
    <cellStyle name="Output" xfId="55" builtinId="21" customBuiltin="1"/>
    <cellStyle name="SAPBEXaggData" xfId="56" xr:uid="{5E2DE109-4944-4588-A1BD-6A6BFF77D25E}"/>
    <cellStyle name="SAPBEXaggDataEmph" xfId="57" xr:uid="{6DD4A5F8-EF15-4D17-84DC-4872AB24F7EC}"/>
    <cellStyle name="SAPBEXaggItem" xfId="58" xr:uid="{652182F1-DF0B-4066-8737-7F48E4B8ECDE}"/>
    <cellStyle name="SAPBEXaggItemX" xfId="59" xr:uid="{25F51E53-98F5-4548-9537-6CCA4B64C24F}"/>
    <cellStyle name="SAPBEXchaText" xfId="60" xr:uid="{D9CA63D2-6509-4307-9C62-74672C056F17}"/>
    <cellStyle name="SAPBEXexcBad7" xfId="61" xr:uid="{2CF5560D-33C4-4ACC-A536-3D77BE6B90E2}"/>
    <cellStyle name="SAPBEXexcBad8" xfId="62" xr:uid="{38213F05-F6ED-4632-B1F5-6B3C7DBFB5F8}"/>
    <cellStyle name="SAPBEXexcBad9" xfId="63" xr:uid="{B0577B6B-1C1B-4C62-B39D-71B69F4801D3}"/>
    <cellStyle name="SAPBEXexcCritical4" xfId="64" xr:uid="{416FD71E-97B2-4FEC-ABBE-0F181769C2C6}"/>
    <cellStyle name="SAPBEXexcCritical5" xfId="65" xr:uid="{5CC5BFC4-9391-436A-86B4-A06A12EFB3A6}"/>
    <cellStyle name="SAPBEXexcCritical6" xfId="66" xr:uid="{D0A5CBD2-98D0-4E5E-9397-9D9FEC9F2AE1}"/>
    <cellStyle name="SAPBEXexcGood1" xfId="67" xr:uid="{6A6B6CEB-5BAF-4299-8BE4-517E5E69BBBB}"/>
    <cellStyle name="SAPBEXexcGood2" xfId="68" xr:uid="{54A82FD4-4BA3-4BC5-9732-91C9BD3F7C2F}"/>
    <cellStyle name="SAPBEXexcGood3" xfId="69" xr:uid="{4D2549EE-256E-4DA0-9866-F65FA82437E9}"/>
    <cellStyle name="SAPBEXfilterDrill" xfId="70" xr:uid="{B00A915E-7F1B-4227-AC47-AC3CEF1F68E5}"/>
    <cellStyle name="SAPBEXfilterItem" xfId="71" xr:uid="{68153250-EE94-4CC8-BAD0-350D2918B9DD}"/>
    <cellStyle name="SAPBEXfilterText" xfId="72" xr:uid="{6D6AF099-9C9C-4F28-91DD-AC72D72DA22D}"/>
    <cellStyle name="SAPBEXformats" xfId="73" xr:uid="{116D23C5-7531-4A23-8AF0-F0BFCE675EFC}"/>
    <cellStyle name="SAPBEXheaderItem" xfId="74" xr:uid="{ADC80821-5454-4BD4-A5A0-EFB7785D249F}"/>
    <cellStyle name="SAPBEXheaderText" xfId="75" xr:uid="{D799CA02-B83E-420F-81E8-EE6DAFB0038D}"/>
    <cellStyle name="SAPBEXHLevel0" xfId="76" xr:uid="{7C5E678D-D9B4-4B19-AD2A-F64A060240FE}"/>
    <cellStyle name="SAPBEXHLevel0X" xfId="77" xr:uid="{2668A652-F03F-472F-A614-6C9C006ABEF1}"/>
    <cellStyle name="SAPBEXHLevel1" xfId="78" xr:uid="{3A5F5DAE-0AD0-40CB-B5CA-D7BA356FF62C}"/>
    <cellStyle name="SAPBEXHLevel1X" xfId="79" xr:uid="{FDE1972C-A8FA-450F-9C6B-71B3D51EDEF0}"/>
    <cellStyle name="SAPBEXHLevel2" xfId="80" xr:uid="{FE42F557-15EE-4E31-A820-E466350C88E6}"/>
    <cellStyle name="SAPBEXHLevel2X" xfId="81" xr:uid="{0F5432C7-4B7D-4B6C-A25B-5588EB8290C1}"/>
    <cellStyle name="SAPBEXHLevel3" xfId="82" xr:uid="{3C4CFF25-A11B-40E5-AD18-D376283C1430}"/>
    <cellStyle name="SAPBEXHLevel3X" xfId="83" xr:uid="{3DAD7769-5D22-4C7B-BBD0-A81E08EA2E8C}"/>
    <cellStyle name="SAPBEXinputData" xfId="84" xr:uid="{3C935203-B263-465A-AA68-977D2FA791C4}"/>
    <cellStyle name="SAPBEXresData" xfId="85" xr:uid="{D815A4BD-730D-407B-A646-93FDAE3AC43A}"/>
    <cellStyle name="SAPBEXresDataEmph" xfId="86" xr:uid="{D4AB3806-454D-4201-AC73-B28641B5B048}"/>
    <cellStyle name="SAPBEXresItem" xfId="87" xr:uid="{A19660F4-130B-46D7-AD5D-FBE6D00872E5}"/>
    <cellStyle name="SAPBEXresItemX" xfId="88" xr:uid="{F3DB8E6A-76BA-4B3D-80E3-29A29AC5EEEE}"/>
    <cellStyle name="SAPBEXstdData" xfId="89" xr:uid="{486648E9-5C7E-481C-81EB-BC17E6CFA4A6}"/>
    <cellStyle name="SAPBEXstdDataEmph" xfId="90" xr:uid="{1342C56E-45D9-4665-898F-E8089737E1BE}"/>
    <cellStyle name="SAPBEXstdItem" xfId="91" xr:uid="{3D70A40A-4B2A-4829-8877-DEC5D8AC2F8F}"/>
    <cellStyle name="SAPBEXstdItemX" xfId="92" xr:uid="{6398CFA2-F108-4D73-A72A-320277EB11F9}"/>
    <cellStyle name="SAPBEXtitle" xfId="93" xr:uid="{B0B338B6-91C1-4D82-BC20-2106D053E835}"/>
    <cellStyle name="SAPBEXundefined" xfId="94" xr:uid="{C763C764-7F24-46D3-861D-D7A33570F5A4}"/>
    <cellStyle name="Sheet Title" xfId="95" xr:uid="{C74C7B05-E66E-471E-A1A1-37A6D38B25CC}"/>
    <cellStyle name="Total" xfId="96" builtinId="25" customBuiltin="1"/>
    <cellStyle name="Warning Text" xfId="97" builtinId="11" customBuiltin="1"/>
  </cellStyles>
  <dxfs count="5">
    <dxf>
      <font>
        <b/>
        <i val="0"/>
        <color theme="3"/>
      </font>
      <fill>
        <patternFill>
          <bgColor rgb="FFFFFF00"/>
        </patternFill>
      </fill>
    </dxf>
    <dxf>
      <font>
        <b/>
        <i val="0"/>
        <color theme="3"/>
      </font>
      <fill>
        <patternFill>
          <bgColor rgb="FFFFFF00"/>
        </patternFill>
      </fill>
    </dxf>
    <dxf>
      <font>
        <b/>
        <i val="0"/>
        <color theme="3"/>
      </font>
      <fill>
        <patternFill>
          <bgColor rgb="FFFFFF00"/>
        </patternFill>
      </fill>
    </dxf>
    <dxf>
      <font>
        <b/>
        <i val="0"/>
        <color theme="3"/>
      </font>
      <fill>
        <patternFill>
          <bgColor rgb="FFFFFF00"/>
        </patternFill>
      </fill>
    </dxf>
    <dxf>
      <font>
        <b/>
        <i val="0"/>
        <strike val="0"/>
        <color theme="3"/>
      </font>
      <fill>
        <patternFill>
          <bgColor theme="9" tint="0.5999633777886288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14</xdr:col>
      <xdr:colOff>390525</xdr:colOff>
      <xdr:row>47</xdr:row>
      <xdr:rowOff>104775</xdr:rowOff>
    </xdr:from>
    <xdr:to>
      <xdr:col>16</xdr:col>
      <xdr:colOff>39601</xdr:colOff>
      <xdr:row>47</xdr:row>
      <xdr:rowOff>151575</xdr:rowOff>
    </xdr:to>
    <xdr:sp macro="" textlink="">
      <xdr:nvSpPr>
        <xdr:cNvPr id="12" name="Minus 11">
          <a:extLst>
            <a:ext uri="{FF2B5EF4-FFF2-40B4-BE49-F238E27FC236}">
              <a16:creationId xmlns:a16="http://schemas.microsoft.com/office/drawing/2014/main" id="{7FC8D8D7-A380-AFA3-41E1-EA1EC610CB62}"/>
            </a:ext>
          </a:extLst>
        </xdr:cNvPr>
        <xdr:cNvSpPr/>
      </xdr:nvSpPr>
      <xdr:spPr>
        <a:xfrm>
          <a:off x="5419725" y="11401425"/>
          <a:ext cx="525376" cy="46800"/>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pt-PT"/>
        </a:p>
      </xdr:txBody>
    </xdr:sp>
    <xdr:clientData/>
  </xdr:twoCellAnchor>
  <xdr:twoCellAnchor>
    <xdr:from>
      <xdr:col>16</xdr:col>
      <xdr:colOff>228601</xdr:colOff>
      <xdr:row>47</xdr:row>
      <xdr:rowOff>116206</xdr:rowOff>
    </xdr:from>
    <xdr:to>
      <xdr:col>17</xdr:col>
      <xdr:colOff>19051</xdr:colOff>
      <xdr:row>48</xdr:row>
      <xdr:rowOff>9525</xdr:rowOff>
    </xdr:to>
    <xdr:sp macro="" textlink="">
      <xdr:nvSpPr>
        <xdr:cNvPr id="14" name="Minus 13">
          <a:extLst>
            <a:ext uri="{FF2B5EF4-FFF2-40B4-BE49-F238E27FC236}">
              <a16:creationId xmlns:a16="http://schemas.microsoft.com/office/drawing/2014/main" id="{978D9EE8-D9CE-9F6C-7C9B-0BC8F2E8B94E}"/>
            </a:ext>
          </a:extLst>
        </xdr:cNvPr>
        <xdr:cNvSpPr/>
      </xdr:nvSpPr>
      <xdr:spPr>
        <a:xfrm flipH="1" flipV="1">
          <a:off x="6134101" y="11412856"/>
          <a:ext cx="361950" cy="45719"/>
        </a:xfrm>
        <a:prstGeom prst="mathMinus">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pt-PT"/>
        </a:p>
      </xdr:txBody>
    </xdr:sp>
    <xdr:clientData/>
  </xdr:twoCellAnchor>
  <xdr:twoCellAnchor editAs="oneCell">
    <xdr:from>
      <xdr:col>0</xdr:col>
      <xdr:colOff>83820</xdr:colOff>
      <xdr:row>0</xdr:row>
      <xdr:rowOff>99060</xdr:rowOff>
    </xdr:from>
    <xdr:to>
      <xdr:col>3</xdr:col>
      <xdr:colOff>144780</xdr:colOff>
      <xdr:row>4</xdr:row>
      <xdr:rowOff>53340</xdr:rowOff>
    </xdr:to>
    <xdr:pic>
      <xdr:nvPicPr>
        <xdr:cNvPr id="1038" name="Picture 1">
          <a:extLst>
            <a:ext uri="{FF2B5EF4-FFF2-40B4-BE49-F238E27FC236}">
              <a16:creationId xmlns:a16="http://schemas.microsoft.com/office/drawing/2014/main" id="{EA5BC98E-D94E-D2CD-D669-44A3C1AC4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99060"/>
          <a:ext cx="9220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68580</xdr:colOff>
      <xdr:row>91</xdr:row>
      <xdr:rowOff>7620</xdr:rowOff>
    </xdr:from>
    <xdr:to>
      <xdr:col>18</xdr:col>
      <xdr:colOff>60960</xdr:colOff>
      <xdr:row>92</xdr:row>
      <xdr:rowOff>76200</xdr:rowOff>
    </xdr:to>
    <xdr:pic>
      <xdr:nvPicPr>
        <xdr:cNvPr id="1039" name="Picture 5">
          <a:extLst>
            <a:ext uri="{FF2B5EF4-FFF2-40B4-BE49-F238E27FC236}">
              <a16:creationId xmlns:a16="http://schemas.microsoft.com/office/drawing/2014/main" id="{434E1581-1415-9E91-DE6A-61508BFC4A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6966"/>
        <a:stretch>
          <a:fillRect/>
        </a:stretch>
      </xdr:blipFill>
      <xdr:spPr bwMode="auto">
        <a:xfrm>
          <a:off x="5257800" y="15186660"/>
          <a:ext cx="1607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19050</xdr:colOff>
      <xdr:row>0</xdr:row>
      <xdr:rowOff>32017</xdr:rowOff>
    </xdr:from>
    <xdr:to>
      <xdr:col>40</xdr:col>
      <xdr:colOff>182156</xdr:colOff>
      <xdr:row>4</xdr:row>
      <xdr:rowOff>19348</xdr:rowOff>
    </xdr:to>
    <xdr:pic>
      <xdr:nvPicPr>
        <xdr:cNvPr id="3" name="Picture 2">
          <a:extLst>
            <a:ext uri="{FF2B5EF4-FFF2-40B4-BE49-F238E27FC236}">
              <a16:creationId xmlns:a16="http://schemas.microsoft.com/office/drawing/2014/main" id="{58769E69-FA57-6B26-0941-C3D9CBF413D0}"/>
            </a:ext>
          </a:extLst>
        </xdr:cNvPr>
        <xdr:cNvPicPr>
          <a:picLocks noChangeAspect="1"/>
        </xdr:cNvPicPr>
      </xdr:nvPicPr>
      <xdr:blipFill>
        <a:blip xmlns:r="http://schemas.openxmlformats.org/officeDocument/2006/relationships" r:embed="rId3"/>
        <a:stretch>
          <a:fillRect/>
        </a:stretch>
      </xdr:blipFill>
      <xdr:spPr>
        <a:xfrm>
          <a:off x="5448300" y="32017"/>
          <a:ext cx="2506256" cy="635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83820</xdr:rowOff>
    </xdr:from>
    <xdr:to>
      <xdr:col>3</xdr:col>
      <xdr:colOff>68580</xdr:colOff>
      <xdr:row>3</xdr:row>
      <xdr:rowOff>30480</xdr:rowOff>
    </xdr:to>
    <xdr:pic>
      <xdr:nvPicPr>
        <xdr:cNvPr id="2053" name="Picture 6">
          <a:extLst>
            <a:ext uri="{FF2B5EF4-FFF2-40B4-BE49-F238E27FC236}">
              <a16:creationId xmlns:a16="http://schemas.microsoft.com/office/drawing/2014/main" id="{78949AC1-A91F-7097-7981-AAB6A048F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83820"/>
          <a:ext cx="61722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274320</xdr:colOff>
      <xdr:row>40</xdr:row>
      <xdr:rowOff>45720</xdr:rowOff>
    </xdr:from>
    <xdr:to>
      <xdr:col>11</xdr:col>
      <xdr:colOff>152400</xdr:colOff>
      <xdr:row>42</xdr:row>
      <xdr:rowOff>76200</xdr:rowOff>
    </xdr:to>
    <xdr:pic>
      <xdr:nvPicPr>
        <xdr:cNvPr id="2054" name="Picture 5">
          <a:extLst>
            <a:ext uri="{FF2B5EF4-FFF2-40B4-BE49-F238E27FC236}">
              <a16:creationId xmlns:a16="http://schemas.microsoft.com/office/drawing/2014/main" id="{90344393-E7FF-5A11-5235-89E264EE1A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6966"/>
        <a:stretch>
          <a:fillRect/>
        </a:stretch>
      </xdr:blipFill>
      <xdr:spPr bwMode="auto">
        <a:xfrm>
          <a:off x="2286000" y="6446520"/>
          <a:ext cx="204978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30480</xdr:colOff>
      <xdr:row>65</xdr:row>
      <xdr:rowOff>76200</xdr:rowOff>
    </xdr:from>
    <xdr:to>
      <xdr:col>10</xdr:col>
      <xdr:colOff>510540</xdr:colOff>
      <xdr:row>67</xdr:row>
      <xdr:rowOff>114300</xdr:rowOff>
    </xdr:to>
    <xdr:pic>
      <xdr:nvPicPr>
        <xdr:cNvPr id="3077" name="Picture 5">
          <a:extLst>
            <a:ext uri="{FF2B5EF4-FFF2-40B4-BE49-F238E27FC236}">
              <a16:creationId xmlns:a16="http://schemas.microsoft.com/office/drawing/2014/main" id="{E574AD6F-7BBC-5CF6-FCB1-C56B9C092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6966"/>
        <a:stretch>
          <a:fillRect/>
        </a:stretch>
      </xdr:blipFill>
      <xdr:spPr bwMode="auto">
        <a:xfrm>
          <a:off x="2004060" y="9837420"/>
          <a:ext cx="20269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xdr:colOff>
      <xdr:row>0</xdr:row>
      <xdr:rowOff>30480</xdr:rowOff>
    </xdr:from>
    <xdr:to>
      <xdr:col>2</xdr:col>
      <xdr:colOff>563880</xdr:colOff>
      <xdr:row>3</xdr:row>
      <xdr:rowOff>129540</xdr:rowOff>
    </xdr:to>
    <xdr:pic>
      <xdr:nvPicPr>
        <xdr:cNvPr id="3078" name="Picture 6" descr="FIL - Feira Internacional de Lisboa | LinkedIn">
          <a:extLst>
            <a:ext uri="{FF2B5EF4-FFF2-40B4-BE49-F238E27FC236}">
              <a16:creationId xmlns:a16="http://schemas.microsoft.com/office/drawing/2014/main" id="{062A69CD-FCB9-77AD-FBD6-2B53C8936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5601" t="13599" r="13600" b="27000"/>
        <a:stretch>
          <a:fillRect/>
        </a:stretch>
      </xdr:blipFill>
      <xdr:spPr bwMode="auto">
        <a:xfrm>
          <a:off x="175260" y="30480"/>
          <a:ext cx="6858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TargetMode="External"/><Relationship Id="rId1" Type="http://schemas.openxmlformats.org/officeDocument/2006/relationships/hyperlink" Target="mailto:servifil@ccl.fil.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www.centroarbitragemlisboa.pt/" TargetMode="External"/><Relationship Id="rId7" Type="http://schemas.openxmlformats.org/officeDocument/2006/relationships/printerSettings" Target="../printerSettings/printerSettings3.bin"/><Relationship Id="rId2" Type="http://schemas.openxmlformats.org/officeDocument/2006/relationships/hyperlink" Target="mailto:director@centroarbitragemlisboa.pt" TargetMode="External"/><Relationship Id="rId1" Type="http://schemas.openxmlformats.org/officeDocument/2006/relationships/hyperlink" Target="mailto:juridico@centroarbitragemlisboa.pt" TargetMode="External"/><Relationship Id="rId6" Type="http://schemas.openxmlformats.org/officeDocument/2006/relationships/hyperlink" Target="http://ec.europa.eu/taxation_customs/vies/vatResponse.html" TargetMode="External"/><Relationship Id="rId5" Type="http://schemas.openxmlformats.org/officeDocument/2006/relationships/hyperlink" Target="mailto:rgpd@ccl.fil.pt" TargetMode="External"/><Relationship Id="rId4" Type="http://schemas.openxmlformats.org/officeDocument/2006/relationships/hyperlink" Target="http://www.consumidor.p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11584-A4F0-487A-BF1B-619F30C0327B}">
  <sheetPr codeName="Sheet2">
    <tabColor theme="9" tint="0.59999389629810485"/>
  </sheetPr>
  <dimension ref="A1:AP195"/>
  <sheetViews>
    <sheetView showGridLines="0" tabSelected="1" zoomScaleNormal="100" workbookViewId="0">
      <selection activeCell="F11" sqref="F11:J11"/>
    </sheetView>
  </sheetViews>
  <sheetFormatPr defaultColWidth="3.28515625" defaultRowHeight="12" customHeight="1" x14ac:dyDescent="0.2"/>
  <cols>
    <col min="1" max="1" width="2.42578125" style="95" customWidth="1"/>
    <col min="2" max="2" width="4.42578125" style="39" customWidth="1"/>
    <col min="3" max="3" width="5.7109375" style="31" customWidth="1"/>
    <col min="4" max="9" width="5.7109375" style="7" customWidth="1"/>
    <col min="10" max="10" width="5.7109375" style="103" customWidth="1"/>
    <col min="11" max="11" width="5.7109375" style="7" customWidth="1"/>
    <col min="12" max="12" width="5.85546875" style="7" customWidth="1"/>
    <col min="13" max="13" width="6.28515625" style="7" customWidth="1"/>
    <col min="14" max="14" width="5.7109375" style="7" customWidth="1"/>
    <col min="15" max="15" width="5.28515625" style="7" customWidth="1"/>
    <col min="16" max="16" width="7.140625" style="7" customWidth="1"/>
    <col min="17" max="17" width="8.5703125" style="7" customWidth="1"/>
    <col min="18" max="18" width="2.7109375" style="7" customWidth="1"/>
    <col min="19" max="19" width="2.42578125" style="409" customWidth="1"/>
    <col min="20" max="20" width="10" style="441" hidden="1" customWidth="1"/>
    <col min="21" max="21" width="14" style="409" hidden="1" customWidth="1"/>
    <col min="22" max="22" width="3.85546875" style="409" hidden="1" customWidth="1"/>
    <col min="23" max="23" width="7.28515625" style="409" hidden="1" customWidth="1"/>
    <col min="24" max="24" width="3.85546875" style="409" hidden="1" customWidth="1"/>
    <col min="25" max="25" width="5.140625" style="409" hidden="1" customWidth="1"/>
    <col min="26" max="26" width="4.7109375" style="415" hidden="1" customWidth="1"/>
    <col min="27" max="28" width="6" style="415" hidden="1" customWidth="1"/>
    <col min="29" max="30" width="5.5703125" style="415" hidden="1" customWidth="1"/>
    <col min="31" max="31" width="5.7109375" style="415" hidden="1" customWidth="1"/>
    <col min="32" max="32" width="6.140625" style="415" hidden="1" customWidth="1"/>
    <col min="33" max="33" width="19.5703125" style="415" hidden="1" customWidth="1"/>
    <col min="34" max="34" width="8.28515625" style="415" hidden="1" customWidth="1"/>
    <col min="35" max="35" width="9" style="415" hidden="1" customWidth="1"/>
    <col min="36" max="36" width="5.28515625" style="415" hidden="1" customWidth="1"/>
    <col min="37" max="37" width="14" style="415" hidden="1" customWidth="1"/>
    <col min="38" max="38" width="7.140625" style="415" hidden="1" customWidth="1"/>
    <col min="39" max="42" width="7.140625" style="409" customWidth="1"/>
    <col min="43" max="52" width="7.140625" style="7" customWidth="1"/>
    <col min="53" max="16384" width="3.28515625" style="7"/>
  </cols>
  <sheetData>
    <row r="1" spans="1:42" s="99" customFormat="1" ht="15.6" customHeight="1" thickTop="1" thickBot="1" x14ac:dyDescent="0.25">
      <c r="A1" s="185"/>
      <c r="B1" s="186"/>
      <c r="C1" s="187"/>
      <c r="D1" s="188"/>
      <c r="E1" s="189"/>
      <c r="F1" s="189"/>
      <c r="G1" s="189"/>
      <c r="H1" s="548" t="s">
        <v>84</v>
      </c>
      <c r="I1" s="548"/>
      <c r="J1" s="548"/>
      <c r="K1" s="549"/>
      <c r="L1" s="557" t="s">
        <v>33</v>
      </c>
      <c r="M1" s="558"/>
      <c r="N1" s="188"/>
      <c r="O1" s="188"/>
      <c r="P1" s="188"/>
      <c r="Q1" s="188"/>
      <c r="R1" s="189"/>
      <c r="S1" s="390"/>
      <c r="T1" s="391" t="s">
        <v>33</v>
      </c>
      <c r="U1" s="392"/>
      <c r="V1" s="393">
        <f>IF($P$26&gt;1,$V$4,(IF($P$26&lt;1,$V$2,)))</f>
        <v>0.23</v>
      </c>
      <c r="W1" s="394">
        <f>'T1'!$B$12</f>
        <v>3</v>
      </c>
      <c r="X1" s="395"/>
      <c r="Y1" s="396" t="s">
        <v>256</v>
      </c>
      <c r="Z1" s="397" t="s">
        <v>62</v>
      </c>
      <c r="AA1" s="398" t="s">
        <v>159</v>
      </c>
      <c r="AB1" s="398" t="s">
        <v>160</v>
      </c>
      <c r="AC1" s="399"/>
      <c r="AD1" s="400" t="s">
        <v>90</v>
      </c>
      <c r="AE1" s="401" t="s">
        <v>257</v>
      </c>
      <c r="AF1" s="402"/>
      <c r="AG1" s="403" t="s">
        <v>14</v>
      </c>
      <c r="AH1" s="404">
        <f>VLOOKUP($G$52,AG2:AH10,2,)</f>
        <v>0</v>
      </c>
      <c r="AI1" s="405">
        <f>VLOOKUP($G$52,AG2:AI10,3,)</f>
        <v>0</v>
      </c>
      <c r="AJ1" s="406"/>
      <c r="AK1" s="406"/>
      <c r="AL1" s="406"/>
      <c r="AM1" s="406"/>
      <c r="AN1" s="406"/>
      <c r="AO1" s="406"/>
      <c r="AP1" s="406"/>
    </row>
    <row r="2" spans="1:42" s="100" customFormat="1" ht="12" customHeight="1" thickTop="1" x14ac:dyDescent="0.25">
      <c r="A2" s="560" t="str">
        <f>'T1'!$G$31</f>
        <v>(1) FICHA DE EXPOSITOR</v>
      </c>
      <c r="B2" s="561"/>
      <c r="C2" s="561"/>
      <c r="D2" s="561"/>
      <c r="E2" s="561"/>
      <c r="F2" s="561"/>
      <c r="G2" s="561"/>
      <c r="H2" s="561"/>
      <c r="I2" s="561"/>
      <c r="J2" s="561"/>
      <c r="K2" s="561"/>
      <c r="L2" s="561"/>
      <c r="M2" s="561"/>
      <c r="N2" s="561"/>
      <c r="O2" s="561"/>
      <c r="P2" s="561"/>
      <c r="Q2" s="561"/>
      <c r="R2" s="561"/>
      <c r="S2" s="562"/>
      <c r="T2" s="391" t="s">
        <v>34</v>
      </c>
      <c r="U2" s="407">
        <f>IF($P$16=$U$9,$U$7,IF($P$16=$U$11,$U$7,IF($P$16=$U$10,$U$7,IF($P$16=$U$12,$U$7,))))</f>
        <v>0</v>
      </c>
      <c r="V2" s="408">
        <f>IF($P$16=0,$V$9,(IF($N$18=$U$7,$V$7,(IF($N$18=$U$8,$V$8,(IF($P$16=$U$9,$V$9,(IF($P$16=$U$11,$V$9,(IF($P$16=$U$10,$V$9,(IF($P$16=$U$12,$V$9,)))))))))))))</f>
        <v>0.23</v>
      </c>
      <c r="W2" s="409"/>
      <c r="X2" s="410"/>
      <c r="Y2" s="411"/>
      <c r="Z2" s="412"/>
      <c r="AA2" s="413"/>
      <c r="AB2" s="414"/>
      <c r="AC2" s="415"/>
      <c r="AD2" s="416">
        <f>VLOOKUP($W$1,AC3:AD10,2,)</f>
        <v>22.32</v>
      </c>
      <c r="AE2" s="417">
        <f>VLOOKUP($W$1,$AC$3:$AE$10,3,)</f>
        <v>3.31</v>
      </c>
      <c r="AF2" s="402"/>
      <c r="AG2" s="418">
        <v>0</v>
      </c>
      <c r="AH2" s="419"/>
      <c r="AI2" s="420"/>
      <c r="AJ2" s="421"/>
      <c r="AK2" s="421"/>
      <c r="AL2" s="421"/>
      <c r="AM2" s="421"/>
      <c r="AN2" s="421"/>
      <c r="AO2" s="421"/>
      <c r="AP2" s="421"/>
    </row>
    <row r="3" spans="1:42" ht="12" customHeight="1" x14ac:dyDescent="0.2">
      <c r="A3" s="560"/>
      <c r="B3" s="561"/>
      <c r="C3" s="561"/>
      <c r="D3" s="561"/>
      <c r="E3" s="561"/>
      <c r="F3" s="561"/>
      <c r="G3" s="561"/>
      <c r="H3" s="561"/>
      <c r="I3" s="561"/>
      <c r="J3" s="561"/>
      <c r="K3" s="561"/>
      <c r="L3" s="561"/>
      <c r="M3" s="561"/>
      <c r="N3" s="561"/>
      <c r="O3" s="561"/>
      <c r="P3" s="561"/>
      <c r="Q3" s="561"/>
      <c r="R3" s="561"/>
      <c r="S3" s="562"/>
      <c r="T3" s="391" t="s">
        <v>35</v>
      </c>
      <c r="U3" s="407">
        <f>IF($P$16=$U$9,$U$8,IF($P$16=$U$11,$U$8,IF($P$16=$U$10,$U$8,IF($P$16=$U$12,$U$8,))))</f>
        <v>0</v>
      </c>
      <c r="V3" s="422"/>
      <c r="X3" s="423">
        <v>9</v>
      </c>
      <c r="Y3" s="424">
        <f>IF($M$41&gt;0,X3,)</f>
        <v>0</v>
      </c>
      <c r="Z3" s="425">
        <v>1</v>
      </c>
      <c r="AA3" s="414">
        <f t="shared" ref="AA3:AA34" si="0">IF($I$41&gt;0,Z3,)</f>
        <v>0</v>
      </c>
      <c r="AB3" s="414">
        <f t="shared" ref="AB3:AB34" si="1">IF($G$52&gt;0,Z3,)</f>
        <v>0</v>
      </c>
      <c r="AC3" s="426">
        <v>0</v>
      </c>
      <c r="AD3" s="427"/>
      <c r="AE3" s="428"/>
      <c r="AF3" s="402"/>
      <c r="AG3" s="429"/>
      <c r="AH3" s="426"/>
      <c r="AI3" s="430"/>
    </row>
    <row r="4" spans="1:42" ht="12" customHeight="1" x14ac:dyDescent="0.25">
      <c r="A4" s="563" t="str">
        <f>'T1'!$G$1</f>
        <v>Prazo de Inscrição:</v>
      </c>
      <c r="B4" s="564"/>
      <c r="C4" s="564"/>
      <c r="D4" s="564"/>
      <c r="E4" s="564"/>
      <c r="F4" s="564"/>
      <c r="G4" s="564"/>
      <c r="H4" s="564"/>
      <c r="I4" s="564"/>
      <c r="J4" s="564"/>
      <c r="K4" s="550">
        <f>'T1'!$C$8</f>
        <v>45597</v>
      </c>
      <c r="L4" s="550"/>
      <c r="M4" s="127"/>
      <c r="N4" s="127"/>
      <c r="O4" s="127"/>
      <c r="P4" s="127"/>
      <c r="Q4" s="505"/>
      <c r="R4" s="127"/>
      <c r="S4" s="431"/>
      <c r="T4" s="432" t="s">
        <v>47</v>
      </c>
      <c r="U4" s="392"/>
      <c r="V4" s="433">
        <f>IF($P$26=0,$V$9,(IF($N$28=$U$7,$V$7,(IF($N$28=$U$8,$V$8,(IF($P$26=$U$9,$V$9,(IF($P$26=$U$11,$V$9,(IF($P$26=$U$10,$V$9,(IF($P$26=$U$12,$V$9,)))))))))))))</f>
        <v>0.23</v>
      </c>
      <c r="W4" s="434"/>
      <c r="X4" s="423">
        <v>18</v>
      </c>
      <c r="Y4" s="424">
        <f t="shared" ref="Y4:Y67" si="2">IF($M$41&gt;0,X4,)</f>
        <v>0</v>
      </c>
      <c r="Z4" s="425">
        <v>2</v>
      </c>
      <c r="AA4" s="414">
        <f t="shared" si="0"/>
        <v>0</v>
      </c>
      <c r="AB4" s="414">
        <f t="shared" si="1"/>
        <v>0</v>
      </c>
      <c r="AC4" s="426">
        <v>1</v>
      </c>
      <c r="AD4" s="435">
        <v>7.44</v>
      </c>
      <c r="AE4" s="436">
        <v>1.65</v>
      </c>
      <c r="AF4" s="402"/>
      <c r="AG4" s="437">
        <f>IF($M$43&gt;0,AG11,)</f>
        <v>0</v>
      </c>
      <c r="AH4" s="438" t="s">
        <v>21</v>
      </c>
      <c r="AI4" s="439">
        <v>47.23</v>
      </c>
    </row>
    <row r="5" spans="1:42" s="95" customFormat="1" ht="12" customHeight="1" thickBot="1" x14ac:dyDescent="0.25">
      <c r="A5" s="546" t="str">
        <f>'T1'!$A$17</f>
        <v>21 a 23 de Novembro 2024</v>
      </c>
      <c r="B5" s="547"/>
      <c r="C5" s="547"/>
      <c r="D5" s="547"/>
      <c r="E5" s="547"/>
      <c r="F5" s="547"/>
      <c r="G5" s="547"/>
      <c r="H5" s="547"/>
      <c r="I5" s="547"/>
      <c r="J5" s="547"/>
      <c r="K5" s="547"/>
      <c r="L5" s="547"/>
      <c r="M5" s="547"/>
      <c r="N5" s="547"/>
      <c r="O5" s="547"/>
      <c r="P5" s="547"/>
      <c r="Q5" s="547"/>
      <c r="R5" s="547"/>
      <c r="S5" s="440"/>
      <c r="T5" s="441"/>
      <c r="U5" s="407">
        <f>IF($P$26=$U$9,$U$7,IF($P$26=$U$11,$U$7,IF($P$26=$U$10,$U$7,IF($P$26=$U$12,$U$7,))))</f>
        <v>0</v>
      </c>
      <c r="V5" s="422"/>
      <c r="W5" s="442" t="str">
        <f>IF($L$1="Português",W7,IF($L$1="English",W9,IF($L$1="Español",W11,IF($L$1="Français",W13,))))</f>
        <v>SIM</v>
      </c>
      <c r="X5" s="423">
        <v>27</v>
      </c>
      <c r="Y5" s="424">
        <f t="shared" si="2"/>
        <v>0</v>
      </c>
      <c r="Z5" s="425">
        <v>3</v>
      </c>
      <c r="AA5" s="414">
        <f t="shared" si="0"/>
        <v>0</v>
      </c>
      <c r="AB5" s="414">
        <f t="shared" si="1"/>
        <v>0</v>
      </c>
      <c r="AC5" s="426">
        <v>2</v>
      </c>
      <c r="AD5" s="435">
        <v>14.88</v>
      </c>
      <c r="AE5" s="436">
        <v>2.48</v>
      </c>
      <c r="AF5" s="402"/>
      <c r="AG5" s="437">
        <f t="shared" ref="AG5:AG10" si="3">IF($M$43&gt;0,AG12,)</f>
        <v>0</v>
      </c>
      <c r="AH5" s="426" t="s">
        <v>15</v>
      </c>
      <c r="AI5" s="443">
        <v>73.02</v>
      </c>
      <c r="AJ5" s="444"/>
      <c r="AK5" s="444"/>
      <c r="AL5" s="444"/>
      <c r="AM5" s="444"/>
      <c r="AN5" s="444"/>
      <c r="AO5" s="444"/>
      <c r="AP5" s="444"/>
    </row>
    <row r="6" spans="1:42" s="95" customFormat="1" ht="12" customHeight="1" x14ac:dyDescent="0.2">
      <c r="A6" s="551" t="str">
        <f>'T2'!$A$3</f>
        <v>Requisições durante a Montagem e Realização tem um AGRAVAMENTO de 30% e está sujeita à disponibilidade do produto</v>
      </c>
      <c r="B6" s="552"/>
      <c r="C6" s="552"/>
      <c r="D6" s="552"/>
      <c r="E6" s="552"/>
      <c r="F6" s="552"/>
      <c r="G6" s="552"/>
      <c r="H6" s="552"/>
      <c r="I6" s="552"/>
      <c r="J6" s="552"/>
      <c r="K6" s="552"/>
      <c r="L6" s="552"/>
      <c r="M6" s="552"/>
      <c r="N6" s="552"/>
      <c r="O6" s="552"/>
      <c r="P6" s="552"/>
      <c r="Q6" s="552"/>
      <c r="R6" s="552"/>
      <c r="S6" s="553"/>
      <c r="T6" s="444"/>
      <c r="U6" s="407">
        <f>IF($P$26=$U$9,$U$8,IF($P$26=$U$11,$U$8,IF($P$26=$U$10,$U$8,IF($P$26=$U$12,$U$8,))))</f>
        <v>0</v>
      </c>
      <c r="V6" s="422"/>
      <c r="W6" s="442" t="str">
        <f>IF($L$1="Português",W8,IF($L$1="English",W10,IF($L$1="Español",W12,IF($L$1="Français",W14,))))</f>
        <v>NÃO</v>
      </c>
      <c r="X6" s="423">
        <v>36</v>
      </c>
      <c r="Y6" s="424">
        <f t="shared" si="2"/>
        <v>0</v>
      </c>
      <c r="Z6" s="425">
        <v>4</v>
      </c>
      <c r="AA6" s="414">
        <f t="shared" si="0"/>
        <v>0</v>
      </c>
      <c r="AB6" s="414">
        <f t="shared" si="1"/>
        <v>0</v>
      </c>
      <c r="AC6" s="426">
        <v>3</v>
      </c>
      <c r="AD6" s="435">
        <v>22.32</v>
      </c>
      <c r="AE6" s="436">
        <v>3.31</v>
      </c>
      <c r="AF6" s="402"/>
      <c r="AG6" s="437">
        <f t="shared" si="3"/>
        <v>0</v>
      </c>
      <c r="AH6" s="426" t="s">
        <v>16</v>
      </c>
      <c r="AI6" s="443">
        <v>128.94</v>
      </c>
      <c r="AJ6" s="444"/>
      <c r="AK6" s="444"/>
      <c r="AL6" s="444"/>
      <c r="AM6" s="444"/>
      <c r="AN6" s="444"/>
      <c r="AO6" s="444"/>
      <c r="AP6" s="444"/>
    </row>
    <row r="7" spans="1:42" s="95" customFormat="1" ht="12" customHeight="1" x14ac:dyDescent="0.2">
      <c r="A7" s="190"/>
      <c r="B7" s="162"/>
      <c r="C7" s="554" t="str">
        <f>'T2'!$A$8</f>
        <v>A desistência de serviços solicitados só poderá ser feita até ao 4º dia antes do período de montagem, a partir desta data 
não haverá lugar à devolução do valor pago.</v>
      </c>
      <c r="D7" s="554"/>
      <c r="E7" s="554"/>
      <c r="F7" s="554"/>
      <c r="G7" s="554"/>
      <c r="H7" s="554"/>
      <c r="I7" s="554"/>
      <c r="J7" s="554"/>
      <c r="K7" s="554"/>
      <c r="L7" s="554"/>
      <c r="M7" s="554"/>
      <c r="N7" s="554"/>
      <c r="O7" s="554"/>
      <c r="P7" s="554"/>
      <c r="Q7" s="554"/>
      <c r="R7" s="163"/>
      <c r="S7" s="445"/>
      <c r="T7" s="444"/>
      <c r="U7" s="446" t="s">
        <v>297</v>
      </c>
      <c r="V7" s="408">
        <v>0.16</v>
      </c>
      <c r="W7" s="423" t="s">
        <v>309</v>
      </c>
      <c r="X7" s="423">
        <v>45</v>
      </c>
      <c r="Y7" s="424">
        <f t="shared" si="2"/>
        <v>0</v>
      </c>
      <c r="Z7" s="425">
        <v>5</v>
      </c>
      <c r="AA7" s="414">
        <f t="shared" si="0"/>
        <v>0</v>
      </c>
      <c r="AB7" s="414">
        <f t="shared" si="1"/>
        <v>0</v>
      </c>
      <c r="AC7" s="426">
        <v>4</v>
      </c>
      <c r="AD7" s="435">
        <v>29.76</v>
      </c>
      <c r="AE7" s="436">
        <v>3.93</v>
      </c>
      <c r="AF7" s="402"/>
      <c r="AG7" s="437">
        <f t="shared" si="3"/>
        <v>0</v>
      </c>
      <c r="AH7" s="426" t="s">
        <v>17</v>
      </c>
      <c r="AI7" s="443">
        <v>214.72</v>
      </c>
      <c r="AJ7" s="444"/>
      <c r="AK7" s="444"/>
      <c r="AL7" s="444"/>
      <c r="AM7" s="444"/>
      <c r="AN7" s="444"/>
      <c r="AO7" s="444"/>
      <c r="AP7" s="444"/>
    </row>
    <row r="8" spans="1:42" ht="12" customHeight="1" thickBot="1" x14ac:dyDescent="0.25">
      <c r="A8" s="215"/>
      <c r="B8" s="216"/>
      <c r="C8" s="555"/>
      <c r="D8" s="555"/>
      <c r="E8" s="555"/>
      <c r="F8" s="555"/>
      <c r="G8" s="555"/>
      <c r="H8" s="555"/>
      <c r="I8" s="555"/>
      <c r="J8" s="555"/>
      <c r="K8" s="555"/>
      <c r="L8" s="555"/>
      <c r="M8" s="555"/>
      <c r="N8" s="555"/>
      <c r="O8" s="555"/>
      <c r="P8" s="555"/>
      <c r="Q8" s="555"/>
      <c r="R8" s="216"/>
      <c r="S8" s="447"/>
      <c r="T8" s="409"/>
      <c r="U8" s="448" t="s">
        <v>298</v>
      </c>
      <c r="V8" s="449">
        <v>0.22</v>
      </c>
      <c r="W8" s="423" t="s">
        <v>105</v>
      </c>
      <c r="X8" s="423">
        <v>54</v>
      </c>
      <c r="Y8" s="424">
        <f t="shared" si="2"/>
        <v>0</v>
      </c>
      <c r="Z8" s="425">
        <v>6</v>
      </c>
      <c r="AA8" s="414">
        <f t="shared" si="0"/>
        <v>0</v>
      </c>
      <c r="AB8" s="414">
        <f t="shared" si="1"/>
        <v>0</v>
      </c>
      <c r="AC8" s="426">
        <v>5</v>
      </c>
      <c r="AD8" s="435">
        <v>37.200000000000003</v>
      </c>
      <c r="AE8" s="436">
        <v>4.96</v>
      </c>
      <c r="AF8" s="402"/>
      <c r="AG8" s="437">
        <f t="shared" si="3"/>
        <v>0</v>
      </c>
      <c r="AH8" s="450" t="s">
        <v>18</v>
      </c>
      <c r="AI8" s="443">
        <v>363</v>
      </c>
      <c r="AJ8" s="409"/>
      <c r="AK8" s="409"/>
      <c r="AL8" s="409"/>
    </row>
    <row r="9" spans="1:42" ht="13.15" customHeight="1" x14ac:dyDescent="0.2">
      <c r="A9" s="191"/>
      <c r="B9" s="65"/>
      <c r="C9" s="58"/>
      <c r="D9" s="32"/>
      <c r="E9" s="32"/>
      <c r="F9" s="32"/>
      <c r="G9" s="32"/>
      <c r="H9" s="32"/>
      <c r="I9" s="34" t="s">
        <v>40</v>
      </c>
      <c r="J9" s="28" t="str">
        <f>Ficha_Expositor!$U$19</f>
        <v>Campos Obrigatórios</v>
      </c>
      <c r="K9" s="95"/>
      <c r="L9" s="32"/>
      <c r="M9" s="32"/>
      <c r="N9" s="32"/>
      <c r="O9" s="32"/>
      <c r="P9" s="32"/>
      <c r="Q9" s="32"/>
      <c r="R9" s="32"/>
      <c r="S9" s="451"/>
      <c r="T9" s="409"/>
      <c r="U9" s="446" t="s">
        <v>299</v>
      </c>
      <c r="V9" s="408">
        <v>0.23</v>
      </c>
      <c r="W9" s="452" t="s">
        <v>310</v>
      </c>
      <c r="X9" s="423">
        <v>63</v>
      </c>
      <c r="Y9" s="424">
        <f t="shared" si="2"/>
        <v>0</v>
      </c>
      <c r="Z9" s="425">
        <v>7</v>
      </c>
      <c r="AA9" s="414">
        <f t="shared" si="0"/>
        <v>0</v>
      </c>
      <c r="AB9" s="414">
        <f t="shared" si="1"/>
        <v>0</v>
      </c>
      <c r="AC9" s="453">
        <v>6</v>
      </c>
      <c r="AD9" s="454">
        <v>44.64</v>
      </c>
      <c r="AE9" s="436">
        <v>5.79</v>
      </c>
      <c r="AF9" s="402"/>
      <c r="AG9" s="437">
        <f t="shared" si="3"/>
        <v>0</v>
      </c>
      <c r="AH9" s="450" t="s">
        <v>19</v>
      </c>
      <c r="AI9" s="443">
        <v>386.41</v>
      </c>
      <c r="AJ9" s="409"/>
      <c r="AK9" s="409"/>
      <c r="AL9" s="409"/>
    </row>
    <row r="10" spans="1:42" s="95" customFormat="1" ht="13.15" customHeight="1" thickBot="1" x14ac:dyDescent="0.25">
      <c r="A10" s="191"/>
      <c r="B10" s="139" t="str">
        <f>'T1'!$C$32</f>
        <v>DADOS DO EXPOSITOR</v>
      </c>
      <c r="C10" s="58"/>
      <c r="D10" s="32"/>
      <c r="E10" s="32"/>
      <c r="F10" s="32"/>
      <c r="G10" s="32"/>
      <c r="H10" s="32"/>
      <c r="I10" s="34"/>
      <c r="J10" s="28"/>
      <c r="L10" s="32"/>
      <c r="M10" s="32"/>
      <c r="N10" s="32"/>
      <c r="O10" s="32"/>
      <c r="P10" s="32"/>
      <c r="Q10" s="32"/>
      <c r="R10" s="32"/>
      <c r="S10" s="451"/>
      <c r="T10" s="444"/>
      <c r="U10" s="446" t="s">
        <v>300</v>
      </c>
      <c r="V10" s="422"/>
      <c r="W10" s="452" t="s">
        <v>106</v>
      </c>
      <c r="X10" s="423">
        <v>72</v>
      </c>
      <c r="Y10" s="424">
        <f t="shared" si="2"/>
        <v>0</v>
      </c>
      <c r="Z10" s="425">
        <v>8</v>
      </c>
      <c r="AA10" s="414">
        <f t="shared" si="0"/>
        <v>0</v>
      </c>
      <c r="AB10" s="414">
        <f t="shared" si="1"/>
        <v>0</v>
      </c>
      <c r="AC10" s="455">
        <v>9</v>
      </c>
      <c r="AD10" s="456">
        <v>66.959999999999994</v>
      </c>
      <c r="AE10" s="457">
        <v>9.27</v>
      </c>
      <c r="AF10" s="458"/>
      <c r="AG10" s="459">
        <f t="shared" si="3"/>
        <v>0</v>
      </c>
      <c r="AH10" s="426" t="s">
        <v>20</v>
      </c>
      <c r="AI10" s="443">
        <v>644.29</v>
      </c>
      <c r="AJ10" s="444"/>
      <c r="AK10" s="444"/>
      <c r="AL10" s="444"/>
      <c r="AM10" s="444"/>
      <c r="AN10" s="444"/>
      <c r="AO10" s="444"/>
      <c r="AP10" s="444"/>
    </row>
    <row r="11" spans="1:42" s="95" customFormat="1" ht="13.15" customHeight="1" x14ac:dyDescent="0.2">
      <c r="A11" s="192"/>
      <c r="B11" s="34" t="s">
        <v>40</v>
      </c>
      <c r="C11" s="29" t="str">
        <f>'T1'!$E$1</f>
        <v>Nº Contribuinte:</v>
      </c>
      <c r="D11" s="7"/>
      <c r="E11" s="29"/>
      <c r="F11" s="572"/>
      <c r="G11" s="572"/>
      <c r="H11" s="572"/>
      <c r="I11" s="572"/>
      <c r="J11" s="572"/>
      <c r="K11" s="7"/>
      <c r="L11" s="7"/>
      <c r="M11" s="7"/>
      <c r="N11" s="30"/>
      <c r="O11" s="30"/>
      <c r="P11" s="30"/>
      <c r="Q11" s="30"/>
      <c r="R11" s="7"/>
      <c r="S11" s="460"/>
      <c r="T11" s="409"/>
      <c r="U11" s="446" t="s">
        <v>173</v>
      </c>
      <c r="V11" s="422"/>
      <c r="W11" s="423" t="s">
        <v>311</v>
      </c>
      <c r="X11" s="423">
        <v>81</v>
      </c>
      <c r="Y11" s="424">
        <f t="shared" si="2"/>
        <v>0</v>
      </c>
      <c r="Z11" s="425">
        <v>9</v>
      </c>
      <c r="AA11" s="414">
        <f t="shared" si="0"/>
        <v>0</v>
      </c>
      <c r="AB11" s="414">
        <f t="shared" si="1"/>
        <v>0</v>
      </c>
      <c r="AC11" s="409"/>
      <c r="AD11" s="409"/>
      <c r="AE11" s="409"/>
      <c r="AF11" s="409"/>
      <c r="AG11" s="461" t="str">
        <f>IF($L$1="Português",AG18,(IF($L$1="English",AG25,(IF($L$1="Español",AG18,(IF($L$1="Français",AG32)))))))</f>
        <v>Monofásico 10A (2 Kw)</v>
      </c>
      <c r="AH11" s="426"/>
      <c r="AI11" s="462"/>
      <c r="AJ11" s="444"/>
      <c r="AK11" s="444"/>
      <c r="AL11" s="444"/>
      <c r="AM11" s="444"/>
      <c r="AN11" s="444"/>
      <c r="AO11" s="444"/>
      <c r="AP11" s="444"/>
    </row>
    <row r="12" spans="1:42" s="95" customFormat="1" ht="13.15" customHeight="1" x14ac:dyDescent="0.2">
      <c r="A12" s="192"/>
      <c r="B12" s="34" t="s">
        <v>40</v>
      </c>
      <c r="C12" s="29" t="str">
        <f>'T1'!$G$21</f>
        <v>Nome da Empresa Expositora:</v>
      </c>
      <c r="D12" s="7"/>
      <c r="E12" s="29"/>
      <c r="F12" s="7"/>
      <c r="G12" s="545"/>
      <c r="H12" s="545"/>
      <c r="I12" s="545"/>
      <c r="J12" s="545"/>
      <c r="K12" s="545"/>
      <c r="L12" s="545"/>
      <c r="M12" s="545"/>
      <c r="N12" s="545"/>
      <c r="O12" s="545"/>
      <c r="P12" s="545"/>
      <c r="Q12" s="545"/>
      <c r="R12" s="7"/>
      <c r="S12" s="460"/>
      <c r="T12" s="463"/>
      <c r="U12" s="448" t="s">
        <v>174</v>
      </c>
      <c r="V12" s="464"/>
      <c r="W12" s="423" t="s">
        <v>106</v>
      </c>
      <c r="X12" s="423">
        <v>90</v>
      </c>
      <c r="Y12" s="424">
        <f t="shared" si="2"/>
        <v>0</v>
      </c>
      <c r="Z12" s="425">
        <v>10</v>
      </c>
      <c r="AA12" s="414">
        <f t="shared" si="0"/>
        <v>0</v>
      </c>
      <c r="AB12" s="414">
        <f t="shared" si="1"/>
        <v>0</v>
      </c>
      <c r="AC12" s="465" t="s">
        <v>143</v>
      </c>
      <c r="AD12" s="466">
        <f>VLOOKUP($I$41,AC13:AD19,2,)</f>
        <v>0</v>
      </c>
      <c r="AE12" s="467">
        <f>VLOOKUP($I$41,AC13:AE19,3,)</f>
        <v>0</v>
      </c>
      <c r="AF12" s="444"/>
      <c r="AG12" s="461" t="str">
        <f t="shared" ref="AG12:AG17" si="4">IF($L$1="Português",AG19,(IF($L$1="English",AG26,(IF($L$1="Español",AG19,(IF($L$1="Français",AG33)))))))</f>
        <v>Trifásico 16A (10 KW)</v>
      </c>
      <c r="AH12" s="426"/>
      <c r="AI12" s="462"/>
      <c r="AJ12" s="444"/>
      <c r="AK12" s="444"/>
      <c r="AL12" s="444"/>
      <c r="AM12" s="444"/>
      <c r="AN12" s="444"/>
      <c r="AO12" s="444"/>
      <c r="AP12" s="444"/>
    </row>
    <row r="13" spans="1:42" s="95" customFormat="1" ht="13.15" customHeight="1" x14ac:dyDescent="0.2">
      <c r="A13" s="192"/>
      <c r="B13" s="34" t="s">
        <v>40</v>
      </c>
      <c r="C13" s="29" t="str">
        <f>'T1'!$A$22</f>
        <v>Email para envio de facturação:</v>
      </c>
      <c r="D13" s="7"/>
      <c r="E13" s="29"/>
      <c r="F13" s="7"/>
      <c r="G13" s="574"/>
      <c r="H13" s="574"/>
      <c r="I13" s="574"/>
      <c r="J13" s="574"/>
      <c r="K13" s="574"/>
      <c r="L13" s="574"/>
      <c r="M13" s="574"/>
      <c r="N13" s="574"/>
      <c r="O13" s="574"/>
      <c r="P13" s="574"/>
      <c r="Q13" s="574"/>
      <c r="R13" s="7"/>
      <c r="S13" s="460"/>
      <c r="T13" s="441"/>
      <c r="U13" s="444"/>
      <c r="V13" s="444"/>
      <c r="W13" s="468" t="s">
        <v>312</v>
      </c>
      <c r="X13" s="423">
        <v>99</v>
      </c>
      <c r="Y13" s="424">
        <f t="shared" si="2"/>
        <v>0</v>
      </c>
      <c r="Z13" s="425">
        <v>11</v>
      </c>
      <c r="AA13" s="414">
        <f t="shared" si="0"/>
        <v>0</v>
      </c>
      <c r="AB13" s="414">
        <f t="shared" si="1"/>
        <v>0</v>
      </c>
      <c r="AC13" s="453">
        <v>0</v>
      </c>
      <c r="AD13" s="409"/>
      <c r="AE13" s="469"/>
      <c r="AF13" s="444"/>
      <c r="AG13" s="461" t="str">
        <f t="shared" si="4"/>
        <v>Trifásico 32A (20 KW)</v>
      </c>
      <c r="AH13" s="426"/>
      <c r="AI13" s="462"/>
      <c r="AJ13" s="444"/>
      <c r="AK13" s="444"/>
      <c r="AL13" s="444"/>
      <c r="AM13" s="444"/>
      <c r="AN13" s="444"/>
      <c r="AO13" s="444"/>
      <c r="AP13" s="444"/>
    </row>
    <row r="14" spans="1:42" s="95" customFormat="1" ht="13.15" customHeight="1" x14ac:dyDescent="0.2">
      <c r="A14" s="192"/>
      <c r="B14" s="34" t="s">
        <v>40</v>
      </c>
      <c r="C14" s="29" t="str">
        <f>'T1'!$E$45</f>
        <v>Telefone:</v>
      </c>
      <c r="D14" s="7"/>
      <c r="E14" s="565"/>
      <c r="F14" s="565"/>
      <c r="G14" s="565"/>
      <c r="H14" s="253" t="s">
        <v>266</v>
      </c>
      <c r="I14" s="565"/>
      <c r="J14" s="565"/>
      <c r="K14" s="565"/>
      <c r="L14" s="565"/>
      <c r="M14" s="262" t="s">
        <v>267</v>
      </c>
      <c r="N14" s="566"/>
      <c r="O14" s="566"/>
      <c r="P14" s="566"/>
      <c r="Q14" s="566"/>
      <c r="R14" s="566"/>
      <c r="S14" s="460"/>
      <c r="T14" s="441"/>
      <c r="U14" s="470" t="str">
        <f>IF($L$1="Português",U15,(IF($L$1="English",U16,(IF($L$1="Español",U17,(IF($L$1="Français",U18)))))))</f>
        <v>Campo Obrigatório</v>
      </c>
      <c r="V14" s="444"/>
      <c r="W14" s="471" t="s">
        <v>142</v>
      </c>
      <c r="X14" s="423">
        <v>108</v>
      </c>
      <c r="Y14" s="424">
        <f t="shared" si="2"/>
        <v>0</v>
      </c>
      <c r="Z14" s="425">
        <v>12</v>
      </c>
      <c r="AA14" s="414">
        <f t="shared" si="0"/>
        <v>0</v>
      </c>
      <c r="AB14" s="414">
        <f t="shared" si="1"/>
        <v>0</v>
      </c>
      <c r="AC14" s="472"/>
      <c r="AD14" s="409"/>
      <c r="AE14" s="469"/>
      <c r="AF14" s="444"/>
      <c r="AG14" s="461" t="str">
        <f t="shared" si="4"/>
        <v>Trifásico 63A (40 KW)</v>
      </c>
      <c r="AH14" s="426"/>
      <c r="AI14" s="462"/>
      <c r="AJ14" s="444"/>
      <c r="AK14" s="444"/>
      <c r="AL14" s="444"/>
      <c r="AM14" s="444"/>
      <c r="AN14" s="444"/>
      <c r="AO14" s="444"/>
      <c r="AP14" s="444"/>
    </row>
    <row r="15" spans="1:42" s="95" customFormat="1" ht="13.15" customHeight="1" x14ac:dyDescent="0.2">
      <c r="A15" s="192"/>
      <c r="B15" s="34" t="s">
        <v>40</v>
      </c>
      <c r="C15" s="29" t="str">
        <f>'T1'!$C$47</f>
        <v>Morada:</v>
      </c>
      <c r="D15" s="7"/>
      <c r="E15" s="567"/>
      <c r="F15" s="567"/>
      <c r="G15" s="567"/>
      <c r="H15" s="568"/>
      <c r="I15" s="567"/>
      <c r="J15" s="567"/>
      <c r="K15" s="567"/>
      <c r="L15" s="567"/>
      <c r="M15" s="567"/>
      <c r="N15" s="567"/>
      <c r="O15" s="567"/>
      <c r="P15" s="567"/>
      <c r="Q15" s="567"/>
      <c r="R15" s="567"/>
      <c r="S15" s="460"/>
      <c r="T15" s="441"/>
      <c r="U15" s="473" t="s">
        <v>93</v>
      </c>
      <c r="V15" s="444"/>
      <c r="W15" s="444"/>
      <c r="X15" s="423">
        <v>117</v>
      </c>
      <c r="Y15" s="424">
        <f t="shared" si="2"/>
        <v>0</v>
      </c>
      <c r="Z15" s="425">
        <v>13</v>
      </c>
      <c r="AA15" s="414">
        <f t="shared" si="0"/>
        <v>0</v>
      </c>
      <c r="AB15" s="414">
        <f t="shared" si="1"/>
        <v>0</v>
      </c>
      <c r="AC15" s="474" t="s">
        <v>210</v>
      </c>
      <c r="AD15" s="426" t="s">
        <v>5</v>
      </c>
      <c r="AE15" s="462">
        <v>44.72</v>
      </c>
      <c r="AF15" s="444"/>
      <c r="AG15" s="461" t="str">
        <f t="shared" si="4"/>
        <v>Trifásico 125A (70 KW)</v>
      </c>
      <c r="AH15" s="426"/>
      <c r="AI15" s="462"/>
      <c r="AJ15" s="444"/>
      <c r="AK15" s="444"/>
      <c r="AL15" s="444"/>
      <c r="AM15" s="444"/>
      <c r="AN15" s="444"/>
      <c r="AO15" s="444"/>
      <c r="AP15" s="444"/>
    </row>
    <row r="16" spans="1:42" s="95" customFormat="1" ht="13.15" customHeight="1" x14ac:dyDescent="0.2">
      <c r="A16" s="192"/>
      <c r="B16" s="34" t="s">
        <v>40</v>
      </c>
      <c r="C16" s="29" t="str">
        <f>'T1'!$C$42</f>
        <v>Código Postal:</v>
      </c>
      <c r="D16" s="7"/>
      <c r="E16" s="573"/>
      <c r="F16" s="573"/>
      <c r="G16" s="263" t="s">
        <v>279</v>
      </c>
      <c r="H16" s="133" t="str">
        <f>'T1'!$C$27</f>
        <v>Localidade:</v>
      </c>
      <c r="I16" s="279"/>
      <c r="J16" s="566"/>
      <c r="K16" s="566"/>
      <c r="L16" s="566"/>
      <c r="M16" s="566"/>
      <c r="N16" s="263" t="s">
        <v>279</v>
      </c>
      <c r="O16" s="29" t="str">
        <f>'T1'!$E$15</f>
        <v>Pais:</v>
      </c>
      <c r="P16" s="566"/>
      <c r="Q16" s="566"/>
      <c r="R16" s="566"/>
      <c r="S16" s="460"/>
      <c r="T16" s="441"/>
      <c r="U16" s="473" t="s">
        <v>94</v>
      </c>
      <c r="V16" s="444"/>
      <c r="W16" s="444"/>
      <c r="X16" s="423">
        <v>126</v>
      </c>
      <c r="Y16" s="424">
        <f t="shared" si="2"/>
        <v>0</v>
      </c>
      <c r="Z16" s="425">
        <v>14</v>
      </c>
      <c r="AA16" s="414">
        <f t="shared" si="0"/>
        <v>0</v>
      </c>
      <c r="AB16" s="414">
        <f t="shared" si="1"/>
        <v>0</v>
      </c>
      <c r="AC16" s="474" t="s">
        <v>211</v>
      </c>
      <c r="AD16" s="426" t="s">
        <v>6</v>
      </c>
      <c r="AE16" s="462">
        <v>71.72</v>
      </c>
      <c r="AF16" s="444"/>
      <c r="AG16" s="461" t="str">
        <f t="shared" si="4"/>
        <v>Trifásico 150A (100 KW)</v>
      </c>
      <c r="AH16" s="426"/>
      <c r="AI16" s="462"/>
      <c r="AJ16" s="444"/>
      <c r="AK16" s="444"/>
      <c r="AL16" s="444"/>
      <c r="AM16" s="444"/>
      <c r="AN16" s="444"/>
      <c r="AO16" s="444"/>
      <c r="AP16" s="444"/>
    </row>
    <row r="17" spans="1:42" s="95" customFormat="1" ht="13.15" customHeight="1" x14ac:dyDescent="0.2">
      <c r="A17" s="192"/>
      <c r="B17" s="34"/>
      <c r="C17" s="29"/>
      <c r="D17" s="29"/>
      <c r="E17" s="29"/>
      <c r="F17" s="29"/>
      <c r="G17" s="29"/>
      <c r="H17" s="29"/>
      <c r="I17" s="29"/>
      <c r="J17" s="29"/>
      <c r="K17" s="29"/>
      <c r="L17" s="29"/>
      <c r="M17" s="29"/>
      <c r="N17" s="29"/>
      <c r="O17" s="138"/>
      <c r="P17" s="138"/>
      <c r="Q17" s="138"/>
      <c r="R17" s="7"/>
      <c r="S17" s="460"/>
      <c r="T17" s="441"/>
      <c r="U17" s="475" t="s">
        <v>104</v>
      </c>
      <c r="V17" s="444"/>
      <c r="W17" s="444"/>
      <c r="X17" s="423">
        <v>135</v>
      </c>
      <c r="Y17" s="424">
        <f t="shared" si="2"/>
        <v>0</v>
      </c>
      <c r="Z17" s="425">
        <v>15</v>
      </c>
      <c r="AA17" s="414">
        <f t="shared" si="0"/>
        <v>0</v>
      </c>
      <c r="AB17" s="414">
        <f t="shared" si="1"/>
        <v>0</v>
      </c>
      <c r="AC17" s="474" t="s">
        <v>212</v>
      </c>
      <c r="AD17" s="426" t="s">
        <v>7</v>
      </c>
      <c r="AE17" s="462">
        <v>103.52</v>
      </c>
      <c r="AF17" s="444"/>
      <c r="AG17" s="461" t="str">
        <f t="shared" si="4"/>
        <v>Trifásico 200A (120 KW)</v>
      </c>
      <c r="AH17" s="426"/>
      <c r="AI17" s="462"/>
      <c r="AJ17" s="444"/>
      <c r="AK17" s="444"/>
      <c r="AL17" s="444"/>
      <c r="AM17" s="444"/>
      <c r="AN17" s="444"/>
      <c r="AO17" s="444"/>
      <c r="AP17" s="444"/>
    </row>
    <row r="18" spans="1:42" s="95" customFormat="1" ht="13.15" customHeight="1" thickBot="1" x14ac:dyDescent="0.25">
      <c r="A18" s="192"/>
      <c r="B18" s="34"/>
      <c r="C18" s="569" t="str">
        <f>'T2'!$A$13</f>
        <v xml:space="preserve">Se for uma REGIÃO AUTÓNOMA, indique qual:    (Aplica-se apenas às Empresas Portuguesas)   </v>
      </c>
      <c r="D18" s="569"/>
      <c r="E18" s="569"/>
      <c r="F18" s="569"/>
      <c r="G18" s="569"/>
      <c r="H18" s="569"/>
      <c r="I18" s="569"/>
      <c r="J18" s="569"/>
      <c r="K18" s="569"/>
      <c r="L18" s="569"/>
      <c r="M18" s="569"/>
      <c r="N18" s="570"/>
      <c r="O18" s="571"/>
      <c r="Q18" s="138"/>
      <c r="R18" s="7"/>
      <c r="S18" s="460"/>
      <c r="T18" s="444"/>
      <c r="U18" s="475" t="s">
        <v>101</v>
      </c>
      <c r="V18" s="444"/>
      <c r="W18" s="444"/>
      <c r="X18" s="423">
        <v>144</v>
      </c>
      <c r="Y18" s="424">
        <f t="shared" si="2"/>
        <v>0</v>
      </c>
      <c r="Z18" s="425">
        <v>16</v>
      </c>
      <c r="AA18" s="414">
        <f t="shared" si="0"/>
        <v>0</v>
      </c>
      <c r="AB18" s="414">
        <f t="shared" si="1"/>
        <v>0</v>
      </c>
      <c r="AC18" s="474" t="s">
        <v>213</v>
      </c>
      <c r="AD18" s="426" t="s">
        <v>8</v>
      </c>
      <c r="AE18" s="462">
        <v>147.91</v>
      </c>
      <c r="AF18" s="444"/>
      <c r="AG18" s="476" t="s">
        <v>63</v>
      </c>
      <c r="AH18" s="415"/>
      <c r="AI18" s="430"/>
      <c r="AJ18" s="444"/>
      <c r="AK18" s="444"/>
      <c r="AL18" s="444"/>
      <c r="AM18" s="444"/>
      <c r="AN18" s="444"/>
      <c r="AO18" s="444"/>
      <c r="AP18" s="444"/>
    </row>
    <row r="19" spans="1:42" ht="13.15" customHeight="1" x14ac:dyDescent="0.2">
      <c r="A19" s="192"/>
      <c r="B19" s="34"/>
      <c r="C19" s="253"/>
      <c r="D19" s="253"/>
      <c r="E19" s="253"/>
      <c r="F19" s="253"/>
      <c r="G19" s="253"/>
      <c r="H19" s="253"/>
      <c r="I19" s="253"/>
      <c r="J19" s="253"/>
      <c r="K19" s="253"/>
      <c r="L19" s="253"/>
      <c r="M19" s="253"/>
      <c r="N19" s="253"/>
      <c r="O19" s="253"/>
      <c r="P19" s="95"/>
      <c r="Q19" s="138"/>
      <c r="S19" s="460"/>
      <c r="T19" s="444"/>
      <c r="U19" s="461" t="str">
        <f>IF($L$1="Português",U20,(IF($L$1="English",U21,(IF($L$1="Español",U22,(IF($L$1="Français",U23)))))))</f>
        <v>Campos Obrigatórios</v>
      </c>
      <c r="V19" s="444"/>
      <c r="W19" s="444"/>
      <c r="X19" s="423">
        <v>153</v>
      </c>
      <c r="Y19" s="424">
        <f t="shared" si="2"/>
        <v>0</v>
      </c>
      <c r="Z19" s="425">
        <v>17</v>
      </c>
      <c r="AA19" s="414">
        <f t="shared" si="0"/>
        <v>0</v>
      </c>
      <c r="AB19" s="414">
        <f t="shared" si="1"/>
        <v>0</v>
      </c>
      <c r="AC19" s="477" t="s">
        <v>214</v>
      </c>
      <c r="AD19" s="478" t="s">
        <v>9</v>
      </c>
      <c r="AE19" s="479">
        <v>295.66000000000003</v>
      </c>
      <c r="AF19" s="409"/>
      <c r="AG19" s="476" t="s">
        <v>64</v>
      </c>
      <c r="AI19" s="480"/>
      <c r="AJ19" s="444"/>
      <c r="AK19" s="444"/>
      <c r="AL19" s="409"/>
    </row>
    <row r="20" spans="1:42" s="6" customFormat="1" ht="13.15" customHeight="1" x14ac:dyDescent="0.2">
      <c r="A20" s="192"/>
      <c r="B20" s="267" t="str">
        <f>'T1'!$A$37</f>
        <v>DADOS DE FACTURAÇÃO</v>
      </c>
      <c r="C20" s="264"/>
      <c r="D20" s="265"/>
      <c r="E20" s="265"/>
      <c r="F20" s="575" t="str">
        <f>'T1'!$A$42</f>
        <v>SE FOR DIFERENTE dos Dados do Expositor</v>
      </c>
      <c r="G20" s="575"/>
      <c r="H20" s="575"/>
      <c r="I20" s="575"/>
      <c r="J20" s="575"/>
      <c r="K20" s="575"/>
      <c r="L20" s="575"/>
      <c r="M20" s="12"/>
      <c r="N20" s="266"/>
      <c r="O20" s="266"/>
      <c r="P20" s="266"/>
      <c r="Q20" s="266"/>
      <c r="R20" s="266"/>
      <c r="S20" s="481"/>
      <c r="T20" s="444"/>
      <c r="U20" s="475" t="s">
        <v>25</v>
      </c>
      <c r="V20" s="444"/>
      <c r="W20" s="444"/>
      <c r="X20" s="423">
        <v>162</v>
      </c>
      <c r="Y20" s="424">
        <f t="shared" si="2"/>
        <v>0</v>
      </c>
      <c r="Z20" s="410">
        <v>18</v>
      </c>
      <c r="AA20" s="482">
        <f t="shared" si="0"/>
        <v>0</v>
      </c>
      <c r="AB20" s="482">
        <f t="shared" si="1"/>
        <v>0</v>
      </c>
      <c r="AC20" s="409"/>
      <c r="AD20" s="409"/>
      <c r="AE20" s="409"/>
      <c r="AF20" s="409"/>
      <c r="AG20" s="476" t="s">
        <v>65</v>
      </c>
      <c r="AH20" s="415"/>
      <c r="AI20" s="480"/>
      <c r="AJ20" s="444"/>
      <c r="AK20" s="444"/>
      <c r="AL20" s="409"/>
      <c r="AM20" s="409"/>
      <c r="AN20" s="409"/>
      <c r="AO20" s="409"/>
      <c r="AP20" s="409"/>
    </row>
    <row r="21" spans="1:42" s="6" customFormat="1" ht="13.15" customHeight="1" x14ac:dyDescent="0.2">
      <c r="A21" s="192"/>
      <c r="B21" s="34" t="s">
        <v>40</v>
      </c>
      <c r="C21" s="29" t="str">
        <f>'T1'!$E$1</f>
        <v>Nº Contribuinte:</v>
      </c>
      <c r="D21" s="7"/>
      <c r="E21" s="29"/>
      <c r="F21" s="572"/>
      <c r="G21" s="572"/>
      <c r="H21" s="572"/>
      <c r="I21" s="572"/>
      <c r="J21" s="572"/>
      <c r="K21" s="7"/>
      <c r="L21" s="7"/>
      <c r="M21" s="7"/>
      <c r="N21" s="30"/>
      <c r="O21" s="30"/>
      <c r="P21" s="30"/>
      <c r="Q21" s="30"/>
      <c r="R21" s="7"/>
      <c r="S21" s="460"/>
      <c r="T21" s="444"/>
      <c r="U21" s="475" t="s">
        <v>26</v>
      </c>
      <c r="V21" s="444"/>
      <c r="W21" s="409"/>
      <c r="X21" s="423">
        <v>171</v>
      </c>
      <c r="Y21" s="424">
        <f t="shared" si="2"/>
        <v>0</v>
      </c>
      <c r="Z21" s="410">
        <v>19</v>
      </c>
      <c r="AA21" s="482">
        <f t="shared" si="0"/>
        <v>0</v>
      </c>
      <c r="AB21" s="482">
        <f t="shared" si="1"/>
        <v>0</v>
      </c>
      <c r="AC21" s="409"/>
      <c r="AD21" s="409"/>
      <c r="AE21" s="409"/>
      <c r="AF21" s="409"/>
      <c r="AG21" s="476" t="s">
        <v>66</v>
      </c>
      <c r="AH21" s="415"/>
      <c r="AI21" s="480"/>
      <c r="AJ21" s="444"/>
      <c r="AK21" s="444"/>
      <c r="AL21" s="409"/>
      <c r="AM21" s="409"/>
      <c r="AN21" s="409"/>
      <c r="AO21" s="409"/>
      <c r="AP21" s="409"/>
    </row>
    <row r="22" spans="1:42" s="6" customFormat="1" ht="13.15" customHeight="1" x14ac:dyDescent="0.2">
      <c r="A22" s="192"/>
      <c r="B22" s="34" t="s">
        <v>40</v>
      </c>
      <c r="C22" s="29" t="str">
        <f>'T1'!$A$47</f>
        <v>Nome da Empresa pagadora:</v>
      </c>
      <c r="D22" s="7"/>
      <c r="E22" s="29"/>
      <c r="F22" s="7"/>
      <c r="G22" s="576"/>
      <c r="H22" s="576"/>
      <c r="I22" s="576"/>
      <c r="J22" s="576"/>
      <c r="K22" s="576"/>
      <c r="L22" s="576"/>
      <c r="M22" s="576"/>
      <c r="N22" s="576"/>
      <c r="O22" s="576"/>
      <c r="P22" s="576"/>
      <c r="Q22" s="576"/>
      <c r="R22" s="7"/>
      <c r="S22" s="460"/>
      <c r="T22" s="444"/>
      <c r="U22" s="475" t="s">
        <v>27</v>
      </c>
      <c r="V22" s="444"/>
      <c r="W22" s="409"/>
      <c r="X22" s="423">
        <v>180</v>
      </c>
      <c r="Y22" s="424">
        <f t="shared" si="2"/>
        <v>0</v>
      </c>
      <c r="Z22" s="410">
        <v>20</v>
      </c>
      <c r="AA22" s="482">
        <f t="shared" si="0"/>
        <v>0</v>
      </c>
      <c r="AB22" s="482">
        <f t="shared" si="1"/>
        <v>0</v>
      </c>
      <c r="AC22" s="409"/>
      <c r="AD22" s="409"/>
      <c r="AE22" s="409"/>
      <c r="AF22" s="409"/>
      <c r="AG22" s="476" t="s">
        <v>67</v>
      </c>
      <c r="AH22" s="415"/>
      <c r="AI22" s="480"/>
      <c r="AJ22" s="444"/>
      <c r="AK22" s="444"/>
      <c r="AL22" s="409"/>
      <c r="AM22" s="409"/>
      <c r="AN22" s="409"/>
      <c r="AO22" s="409"/>
      <c r="AP22" s="409"/>
    </row>
    <row r="23" spans="1:42" s="6" customFormat="1" ht="13.15" customHeight="1" x14ac:dyDescent="0.2">
      <c r="A23" s="192"/>
      <c r="B23" s="34" t="s">
        <v>40</v>
      </c>
      <c r="C23" s="29" t="str">
        <f>'T1'!$A$22</f>
        <v>Email para envio de facturação:</v>
      </c>
      <c r="D23" s="7"/>
      <c r="E23" s="29"/>
      <c r="F23" s="7"/>
      <c r="G23" s="574"/>
      <c r="H23" s="574"/>
      <c r="I23" s="574"/>
      <c r="J23" s="574"/>
      <c r="K23" s="574"/>
      <c r="L23" s="574"/>
      <c r="M23" s="574"/>
      <c r="N23" s="574"/>
      <c r="O23" s="574"/>
      <c r="P23" s="574"/>
      <c r="Q23" s="574"/>
      <c r="R23" s="7"/>
      <c r="S23" s="460"/>
      <c r="T23" s="409"/>
      <c r="U23" s="475" t="s">
        <v>100</v>
      </c>
      <c r="V23" s="444"/>
      <c r="W23" s="409"/>
      <c r="X23" s="423">
        <v>189</v>
      </c>
      <c r="Y23" s="424">
        <f t="shared" si="2"/>
        <v>0</v>
      </c>
      <c r="Z23" s="410">
        <v>21</v>
      </c>
      <c r="AA23" s="482">
        <f t="shared" si="0"/>
        <v>0</v>
      </c>
      <c r="AB23" s="482">
        <f t="shared" si="1"/>
        <v>0</v>
      </c>
      <c r="AC23" s="409"/>
      <c r="AD23" s="409"/>
      <c r="AE23" s="409"/>
      <c r="AF23" s="409"/>
      <c r="AG23" s="476" t="s">
        <v>68</v>
      </c>
      <c r="AH23" s="415"/>
      <c r="AI23" s="480"/>
      <c r="AJ23" s="444"/>
      <c r="AK23" s="444"/>
      <c r="AL23" s="409"/>
      <c r="AM23" s="409"/>
      <c r="AN23" s="409"/>
      <c r="AO23" s="409"/>
      <c r="AP23" s="409"/>
    </row>
    <row r="24" spans="1:42" s="6" customFormat="1" ht="13.15" customHeight="1" x14ac:dyDescent="0.2">
      <c r="A24" s="192"/>
      <c r="B24" s="34" t="s">
        <v>40</v>
      </c>
      <c r="C24" s="29" t="str">
        <f>'T1'!$E$45</f>
        <v>Telefone:</v>
      </c>
      <c r="D24" s="7"/>
      <c r="E24" s="565"/>
      <c r="F24" s="565"/>
      <c r="G24" s="565"/>
      <c r="H24" s="253" t="s">
        <v>266</v>
      </c>
      <c r="I24" s="565"/>
      <c r="J24" s="565"/>
      <c r="K24" s="565"/>
      <c r="L24" s="565"/>
      <c r="M24" s="29" t="s">
        <v>296</v>
      </c>
      <c r="N24" s="566"/>
      <c r="O24" s="566"/>
      <c r="P24" s="566"/>
      <c r="Q24" s="566"/>
      <c r="R24" s="566"/>
      <c r="S24" s="460"/>
      <c r="T24" s="409"/>
      <c r="U24" s="409"/>
      <c r="V24" s="409"/>
      <c r="W24" s="409"/>
      <c r="X24" s="423">
        <v>198</v>
      </c>
      <c r="Y24" s="424">
        <f t="shared" si="2"/>
        <v>0</v>
      </c>
      <c r="Z24" s="410">
        <v>22</v>
      </c>
      <c r="AA24" s="482">
        <f t="shared" si="0"/>
        <v>0</v>
      </c>
      <c r="AB24" s="482">
        <f t="shared" si="1"/>
        <v>0</v>
      </c>
      <c r="AC24" s="409"/>
      <c r="AD24" s="409"/>
      <c r="AE24" s="409"/>
      <c r="AF24" s="409"/>
      <c r="AG24" s="476" t="s">
        <v>69</v>
      </c>
      <c r="AH24" s="415"/>
      <c r="AI24" s="480"/>
      <c r="AJ24" s="444"/>
      <c r="AK24" s="444"/>
      <c r="AL24" s="409"/>
      <c r="AM24" s="409"/>
      <c r="AN24" s="409"/>
      <c r="AO24" s="409"/>
      <c r="AP24" s="409"/>
    </row>
    <row r="25" spans="1:42" s="6" customFormat="1" ht="13.15" customHeight="1" x14ac:dyDescent="0.2">
      <c r="A25" s="192"/>
      <c r="B25" s="34" t="s">
        <v>40</v>
      </c>
      <c r="C25" s="29" t="str">
        <f>'T1'!$C$47</f>
        <v>Morada:</v>
      </c>
      <c r="D25" s="7"/>
      <c r="E25" s="567"/>
      <c r="F25" s="567"/>
      <c r="G25" s="567"/>
      <c r="H25" s="568"/>
      <c r="I25" s="567"/>
      <c r="J25" s="567"/>
      <c r="K25" s="567"/>
      <c r="L25" s="567"/>
      <c r="M25" s="567"/>
      <c r="N25" s="567"/>
      <c r="O25" s="567"/>
      <c r="P25" s="567"/>
      <c r="Q25" s="567"/>
      <c r="R25" s="567"/>
      <c r="S25" s="460"/>
      <c r="T25" s="409"/>
      <c r="U25" s="409"/>
      <c r="V25" s="409"/>
      <c r="W25" s="409"/>
      <c r="X25" s="423">
        <v>207</v>
      </c>
      <c r="Y25" s="424">
        <f t="shared" si="2"/>
        <v>0</v>
      </c>
      <c r="Z25" s="410">
        <v>23</v>
      </c>
      <c r="AA25" s="482">
        <f t="shared" si="0"/>
        <v>0</v>
      </c>
      <c r="AB25" s="482">
        <f t="shared" si="1"/>
        <v>0</v>
      </c>
      <c r="AC25" s="409"/>
      <c r="AD25" s="409"/>
      <c r="AE25" s="409"/>
      <c r="AF25" s="409"/>
      <c r="AG25" s="483" t="s">
        <v>70</v>
      </c>
      <c r="AH25" s="415"/>
      <c r="AI25" s="480"/>
      <c r="AJ25" s="444"/>
      <c r="AK25" s="444"/>
      <c r="AL25" s="409"/>
      <c r="AM25" s="409"/>
      <c r="AN25" s="409"/>
      <c r="AO25" s="409"/>
      <c r="AP25" s="409"/>
    </row>
    <row r="26" spans="1:42" ht="13.15" customHeight="1" x14ac:dyDescent="0.2">
      <c r="A26" s="192"/>
      <c r="B26" s="34" t="s">
        <v>40</v>
      </c>
      <c r="C26" s="29" t="str">
        <f>'T1'!$C$42</f>
        <v>Código Postal:</v>
      </c>
      <c r="E26" s="573"/>
      <c r="F26" s="573"/>
      <c r="G26" s="263" t="s">
        <v>279</v>
      </c>
      <c r="H26" s="133" t="str">
        <f>'T1'!$C$27</f>
        <v>Localidade:</v>
      </c>
      <c r="I26" s="279"/>
      <c r="J26" s="566"/>
      <c r="K26" s="566"/>
      <c r="L26" s="566"/>
      <c r="M26" s="566"/>
      <c r="N26" s="263" t="s">
        <v>279</v>
      </c>
      <c r="O26" s="29" t="str">
        <f>'T1'!$E$15</f>
        <v>Pais:</v>
      </c>
      <c r="P26" s="566"/>
      <c r="Q26" s="566"/>
      <c r="R26" s="566"/>
      <c r="S26" s="460"/>
      <c r="X26" s="423">
        <v>216</v>
      </c>
      <c r="Y26" s="424">
        <f t="shared" si="2"/>
        <v>0</v>
      </c>
      <c r="Z26" s="425">
        <v>24</v>
      </c>
      <c r="AA26" s="414">
        <f t="shared" si="0"/>
        <v>0</v>
      </c>
      <c r="AB26" s="414">
        <f t="shared" si="1"/>
        <v>0</v>
      </c>
      <c r="AC26" s="409"/>
      <c r="AD26" s="409"/>
      <c r="AE26" s="409"/>
      <c r="AF26" s="409"/>
      <c r="AG26" s="483" t="s">
        <v>71</v>
      </c>
      <c r="AI26" s="469"/>
      <c r="AJ26" s="409"/>
      <c r="AK26" s="409"/>
      <c r="AL26" s="409"/>
    </row>
    <row r="27" spans="1:42" ht="13.15" customHeight="1" x14ac:dyDescent="0.2">
      <c r="A27" s="192"/>
      <c r="B27" s="34"/>
      <c r="C27" s="29"/>
      <c r="D27" s="29"/>
      <c r="E27" s="29"/>
      <c r="F27" s="29"/>
      <c r="G27" s="29"/>
      <c r="H27" s="29"/>
      <c r="I27" s="29"/>
      <c r="J27" s="29"/>
      <c r="K27" s="29"/>
      <c r="L27" s="29"/>
      <c r="M27" s="29"/>
      <c r="N27" s="29"/>
      <c r="O27" s="138"/>
      <c r="P27" s="138"/>
      <c r="Q27" s="138"/>
      <c r="S27" s="460"/>
      <c r="X27" s="423">
        <v>225</v>
      </c>
      <c r="Y27" s="424">
        <f t="shared" si="2"/>
        <v>0</v>
      </c>
      <c r="Z27" s="425">
        <v>25</v>
      </c>
      <c r="AA27" s="414">
        <f t="shared" si="0"/>
        <v>0</v>
      </c>
      <c r="AB27" s="414">
        <f t="shared" si="1"/>
        <v>0</v>
      </c>
      <c r="AC27" s="409"/>
      <c r="AD27" s="409"/>
      <c r="AE27" s="409"/>
      <c r="AF27" s="409"/>
      <c r="AG27" s="484" t="s">
        <v>72</v>
      </c>
      <c r="AH27" s="409"/>
      <c r="AI27" s="469"/>
      <c r="AJ27" s="409"/>
      <c r="AK27" s="409"/>
      <c r="AL27" s="409"/>
    </row>
    <row r="28" spans="1:42" s="112" customFormat="1" ht="13.15" customHeight="1" thickBot="1" x14ac:dyDescent="0.25">
      <c r="A28" s="192"/>
      <c r="B28" s="34"/>
      <c r="C28" s="569" t="str">
        <f>'T2'!$A$13</f>
        <v xml:space="preserve">Se for uma REGIÃO AUTÓNOMA, indique qual:    (Aplica-se apenas às Empresas Portuguesas)   </v>
      </c>
      <c r="D28" s="569"/>
      <c r="E28" s="569"/>
      <c r="F28" s="569"/>
      <c r="G28" s="569"/>
      <c r="H28" s="569"/>
      <c r="I28" s="569"/>
      <c r="J28" s="569"/>
      <c r="K28" s="569"/>
      <c r="L28" s="569"/>
      <c r="M28" s="569"/>
      <c r="N28" s="570"/>
      <c r="O28" s="571"/>
      <c r="P28" s="95"/>
      <c r="Q28" s="138"/>
      <c r="R28" s="7"/>
      <c r="S28" s="460"/>
      <c r="T28" s="476"/>
      <c r="U28" s="415"/>
      <c r="V28" s="415"/>
      <c r="W28" s="409"/>
      <c r="X28" s="423">
        <v>234</v>
      </c>
      <c r="Y28" s="424">
        <f t="shared" si="2"/>
        <v>0</v>
      </c>
      <c r="Z28" s="425">
        <v>26</v>
      </c>
      <c r="AA28" s="414">
        <f t="shared" si="0"/>
        <v>0</v>
      </c>
      <c r="AB28" s="414">
        <f t="shared" si="1"/>
        <v>0</v>
      </c>
      <c r="AC28" s="409"/>
      <c r="AD28" s="409"/>
      <c r="AE28" s="409"/>
      <c r="AF28" s="409"/>
      <c r="AG28" s="484" t="s">
        <v>73</v>
      </c>
      <c r="AH28" s="409"/>
      <c r="AI28" s="469"/>
      <c r="AJ28" s="409"/>
      <c r="AK28" s="409"/>
      <c r="AL28" s="415"/>
      <c r="AM28" s="415"/>
      <c r="AN28" s="415"/>
      <c r="AO28" s="415"/>
      <c r="AP28" s="415"/>
    </row>
    <row r="29" spans="1:42" s="112" customFormat="1" ht="13.15" customHeight="1" x14ac:dyDescent="0.2">
      <c r="A29" s="192"/>
      <c r="B29" s="34"/>
      <c r="C29" s="253"/>
      <c r="D29" s="253"/>
      <c r="E29" s="253"/>
      <c r="F29" s="253"/>
      <c r="G29" s="253"/>
      <c r="H29" s="253"/>
      <c r="I29" s="253"/>
      <c r="J29" s="253"/>
      <c r="K29" s="253"/>
      <c r="L29" s="253"/>
      <c r="M29" s="253"/>
      <c r="N29" s="253"/>
      <c r="O29" s="253"/>
      <c r="P29" s="253"/>
      <c r="Q29" s="253"/>
      <c r="R29" s="7"/>
      <c r="S29" s="460"/>
      <c r="T29" s="476"/>
      <c r="U29" s="409"/>
      <c r="V29" s="409"/>
      <c r="W29" s="409"/>
      <c r="X29" s="423">
        <v>243</v>
      </c>
      <c r="Y29" s="424">
        <f t="shared" si="2"/>
        <v>0</v>
      </c>
      <c r="Z29" s="425">
        <v>27</v>
      </c>
      <c r="AA29" s="414">
        <f t="shared" si="0"/>
        <v>0</v>
      </c>
      <c r="AB29" s="414">
        <f t="shared" si="1"/>
        <v>0</v>
      </c>
      <c r="AC29" s="409"/>
      <c r="AD29" s="409"/>
      <c r="AE29" s="409"/>
      <c r="AF29" s="409"/>
      <c r="AG29" s="484" t="s">
        <v>74</v>
      </c>
      <c r="AH29" s="409"/>
      <c r="AI29" s="469"/>
      <c r="AJ29" s="409"/>
      <c r="AK29" s="409"/>
      <c r="AL29" s="415"/>
      <c r="AM29" s="415"/>
      <c r="AN29" s="415"/>
      <c r="AO29" s="415"/>
      <c r="AP29" s="415"/>
    </row>
    <row r="30" spans="1:42" s="112" customFormat="1" ht="13.15" customHeight="1" thickBot="1" x14ac:dyDescent="0.25">
      <c r="A30" s="278"/>
      <c r="B30" s="569" t="str">
        <f>'T1'!$C$37</f>
        <v xml:space="preserve">Entidade Pública   </v>
      </c>
      <c r="C30" s="569"/>
      <c r="D30" s="569"/>
      <c r="E30" s="269"/>
      <c r="F30" s="569" t="str">
        <f>'T1'!$G$36</f>
        <v xml:space="preserve">Vão enviar NOTA DE ENCOMENDA?  </v>
      </c>
      <c r="G30" s="569"/>
      <c r="H30" s="569"/>
      <c r="I30" s="569"/>
      <c r="J30" s="569"/>
      <c r="K30" s="269"/>
      <c r="L30" s="569" t="str">
        <f>'T1'!$G$41</f>
        <v xml:space="preserve">Necesitam de FACTURA PROFORMA?   </v>
      </c>
      <c r="M30" s="569"/>
      <c r="N30" s="569"/>
      <c r="O30" s="569"/>
      <c r="P30" s="569"/>
      <c r="Q30" s="269"/>
      <c r="R30" s="7"/>
      <c r="S30" s="460"/>
      <c r="T30" s="476"/>
      <c r="U30" s="409"/>
      <c r="V30" s="409"/>
      <c r="W30" s="409"/>
      <c r="X30" s="423">
        <v>252</v>
      </c>
      <c r="Y30" s="424">
        <f t="shared" si="2"/>
        <v>0</v>
      </c>
      <c r="Z30" s="425">
        <v>28</v>
      </c>
      <c r="AA30" s="414">
        <f t="shared" si="0"/>
        <v>0</v>
      </c>
      <c r="AB30" s="414">
        <f t="shared" si="1"/>
        <v>0</v>
      </c>
      <c r="AC30" s="409"/>
      <c r="AD30" s="409"/>
      <c r="AE30" s="409"/>
      <c r="AF30" s="409"/>
      <c r="AG30" s="484" t="s">
        <v>75</v>
      </c>
      <c r="AH30" s="409"/>
      <c r="AI30" s="469"/>
      <c r="AJ30" s="409"/>
      <c r="AK30" s="409"/>
      <c r="AL30" s="415"/>
      <c r="AM30" s="415"/>
      <c r="AN30" s="415"/>
      <c r="AO30" s="415"/>
      <c r="AP30" s="415"/>
    </row>
    <row r="31" spans="1:42" s="112" customFormat="1" ht="13.15" customHeight="1" x14ac:dyDescent="0.2">
      <c r="A31" s="192"/>
      <c r="B31" s="268"/>
      <c r="C31" s="268"/>
      <c r="D31" s="268"/>
      <c r="E31" s="389"/>
      <c r="F31" s="389"/>
      <c r="G31" s="389"/>
      <c r="H31" s="389"/>
      <c r="I31" s="389"/>
      <c r="J31" s="389"/>
      <c r="K31" s="389"/>
      <c r="L31" s="389"/>
      <c r="M31" s="389"/>
      <c r="N31" s="389"/>
      <c r="O31" s="389"/>
      <c r="P31" s="389"/>
      <c r="Q31" s="389"/>
      <c r="R31" s="7"/>
      <c r="S31" s="460"/>
      <c r="T31" s="476"/>
      <c r="U31" s="409"/>
      <c r="V31" s="409"/>
      <c r="W31" s="409"/>
      <c r="X31" s="423">
        <v>261</v>
      </c>
      <c r="Y31" s="424">
        <f t="shared" si="2"/>
        <v>0</v>
      </c>
      <c r="Z31" s="425">
        <v>29</v>
      </c>
      <c r="AA31" s="414">
        <f t="shared" si="0"/>
        <v>0</v>
      </c>
      <c r="AB31" s="414">
        <f t="shared" si="1"/>
        <v>0</v>
      </c>
      <c r="AC31" s="409"/>
      <c r="AD31" s="409"/>
      <c r="AE31" s="409"/>
      <c r="AF31" s="409"/>
      <c r="AG31" s="484" t="s">
        <v>76</v>
      </c>
      <c r="AH31" s="409"/>
      <c r="AI31" s="469"/>
      <c r="AJ31" s="409"/>
      <c r="AK31" s="409"/>
      <c r="AL31" s="415"/>
      <c r="AM31" s="415"/>
      <c r="AN31" s="415"/>
      <c r="AO31" s="415"/>
      <c r="AP31" s="415"/>
    </row>
    <row r="32" spans="1:42" s="112" customFormat="1" ht="13.15" customHeight="1" thickBot="1" x14ac:dyDescent="0.25">
      <c r="A32" s="192"/>
      <c r="B32" s="268"/>
      <c r="C32" s="268"/>
      <c r="R32" s="7"/>
      <c r="S32" s="460"/>
      <c r="T32" s="476"/>
      <c r="U32" s="409"/>
      <c r="V32" s="409"/>
      <c r="W32" s="409"/>
      <c r="X32" s="423">
        <v>270</v>
      </c>
      <c r="Y32" s="424">
        <f t="shared" si="2"/>
        <v>0</v>
      </c>
      <c r="Z32" s="425">
        <v>30</v>
      </c>
      <c r="AA32" s="414">
        <f t="shared" si="0"/>
        <v>0</v>
      </c>
      <c r="AB32" s="414">
        <f t="shared" si="1"/>
        <v>0</v>
      </c>
      <c r="AC32" s="409"/>
      <c r="AD32" s="409"/>
      <c r="AE32" s="409"/>
      <c r="AF32" s="409"/>
      <c r="AG32" s="485" t="s">
        <v>77</v>
      </c>
      <c r="AH32" s="409"/>
      <c r="AI32" s="469"/>
      <c r="AJ32" s="409"/>
      <c r="AK32" s="409"/>
      <c r="AL32" s="415"/>
      <c r="AM32" s="415"/>
      <c r="AN32" s="415"/>
      <c r="AO32" s="415"/>
      <c r="AP32" s="415"/>
    </row>
    <row r="33" spans="1:42" s="112" customFormat="1" ht="13.15" customHeight="1" x14ac:dyDescent="0.2">
      <c r="A33" s="193"/>
      <c r="B33" s="275"/>
      <c r="C33" s="275"/>
      <c r="D33" s="276"/>
      <c r="E33" s="277"/>
      <c r="F33" s="277"/>
      <c r="G33" s="277"/>
      <c r="H33" s="277"/>
      <c r="I33" s="277"/>
      <c r="J33" s="277"/>
      <c r="K33" s="277"/>
      <c r="L33" s="277"/>
      <c r="M33" s="277"/>
      <c r="N33" s="277"/>
      <c r="O33" s="277"/>
      <c r="P33" s="277"/>
      <c r="Q33" s="277"/>
      <c r="R33" s="151"/>
      <c r="S33" s="486"/>
      <c r="T33" s="476"/>
      <c r="U33" s="409"/>
      <c r="V33" s="409"/>
      <c r="W33" s="409"/>
      <c r="X33" s="423">
        <v>279</v>
      </c>
      <c r="Y33" s="424">
        <f t="shared" si="2"/>
        <v>0</v>
      </c>
      <c r="Z33" s="425">
        <v>31</v>
      </c>
      <c r="AA33" s="414">
        <f t="shared" si="0"/>
        <v>0</v>
      </c>
      <c r="AB33" s="414">
        <f t="shared" si="1"/>
        <v>0</v>
      </c>
      <c r="AC33" s="409"/>
      <c r="AD33" s="409"/>
      <c r="AE33" s="409"/>
      <c r="AF33" s="409"/>
      <c r="AG33" s="487" t="s">
        <v>78</v>
      </c>
      <c r="AH33" s="415"/>
      <c r="AI33" s="469"/>
      <c r="AJ33" s="409"/>
      <c r="AK33" s="409"/>
      <c r="AL33" s="415"/>
      <c r="AM33" s="415"/>
      <c r="AN33" s="415"/>
      <c r="AO33" s="415"/>
      <c r="AP33" s="415"/>
    </row>
    <row r="34" spans="1:42" s="112" customFormat="1" ht="13.15" customHeight="1" x14ac:dyDescent="0.2">
      <c r="A34" s="192"/>
      <c r="B34" s="268"/>
      <c r="C34" s="109" t="str">
        <f>'T1'!$I$21</f>
        <v>Nome do Responsável pela Participação:</v>
      </c>
      <c r="E34" s="270"/>
      <c r="F34" s="270"/>
      <c r="G34" s="270"/>
      <c r="H34" s="566"/>
      <c r="I34" s="566"/>
      <c r="J34" s="566"/>
      <c r="K34" s="566"/>
      <c r="L34" s="566"/>
      <c r="M34" s="566"/>
      <c r="N34" s="566"/>
      <c r="O34" s="566"/>
      <c r="P34" s="566"/>
      <c r="Q34" s="566"/>
      <c r="R34" s="7"/>
      <c r="S34" s="460"/>
      <c r="T34" s="476"/>
      <c r="U34" s="409"/>
      <c r="V34" s="409"/>
      <c r="W34" s="409"/>
      <c r="X34" s="423">
        <v>288</v>
      </c>
      <c r="Y34" s="424">
        <f t="shared" si="2"/>
        <v>0</v>
      </c>
      <c r="Z34" s="425">
        <v>32</v>
      </c>
      <c r="AA34" s="414">
        <f t="shared" si="0"/>
        <v>0</v>
      </c>
      <c r="AB34" s="414">
        <f t="shared" si="1"/>
        <v>0</v>
      </c>
      <c r="AC34" s="409"/>
      <c r="AD34" s="409"/>
      <c r="AE34" s="409"/>
      <c r="AF34" s="409"/>
      <c r="AG34" s="487" t="s">
        <v>79</v>
      </c>
      <c r="AH34" s="415"/>
      <c r="AI34" s="469"/>
      <c r="AJ34" s="409"/>
      <c r="AK34" s="409"/>
      <c r="AL34" s="415"/>
      <c r="AM34" s="415"/>
      <c r="AN34" s="415"/>
      <c r="AO34" s="415"/>
      <c r="AP34" s="415"/>
    </row>
    <row r="35" spans="1:42" ht="13.15" customHeight="1" x14ac:dyDescent="0.2">
      <c r="A35" s="192"/>
      <c r="B35" s="268"/>
      <c r="C35" s="109" t="str">
        <f>'T1'!$C$52</f>
        <v>Cargo:</v>
      </c>
      <c r="D35" s="566"/>
      <c r="E35" s="566"/>
      <c r="F35" s="566"/>
      <c r="G35" s="566"/>
      <c r="H35" s="110" t="s">
        <v>296</v>
      </c>
      <c r="I35" s="573"/>
      <c r="J35" s="573"/>
      <c r="K35" s="573"/>
      <c r="L35" s="573"/>
      <c r="M35" s="573"/>
      <c r="N35" s="577" t="s">
        <v>262</v>
      </c>
      <c r="O35" s="577"/>
      <c r="P35" s="565"/>
      <c r="Q35" s="565"/>
      <c r="R35" s="565"/>
      <c r="S35" s="460"/>
      <c r="X35" s="423">
        <v>297</v>
      </c>
      <c r="Y35" s="424">
        <f t="shared" si="2"/>
        <v>0</v>
      </c>
      <c r="Z35" s="425">
        <v>33</v>
      </c>
      <c r="AA35" s="414">
        <f t="shared" ref="AA35:AA52" si="5">IF($I$41&gt;0,Z35,)</f>
        <v>0</v>
      </c>
      <c r="AB35" s="414">
        <f t="shared" ref="AB35:AB52" si="6">IF($G$52&gt;0,Z35,)</f>
        <v>0</v>
      </c>
      <c r="AC35" s="409"/>
      <c r="AD35" s="409"/>
      <c r="AE35" s="409"/>
      <c r="AF35" s="409"/>
      <c r="AG35" s="487" t="s">
        <v>80</v>
      </c>
      <c r="AI35" s="430"/>
    </row>
    <row r="36" spans="1:42" ht="13.15" customHeight="1" thickBot="1" x14ac:dyDescent="0.25">
      <c r="A36" s="217"/>
      <c r="B36" s="218"/>
      <c r="C36" s="219"/>
      <c r="D36" s="220"/>
      <c r="E36" s="220"/>
      <c r="F36" s="220"/>
      <c r="G36" s="221"/>
      <c r="H36" s="221"/>
      <c r="I36" s="221"/>
      <c r="J36" s="221"/>
      <c r="K36" s="221"/>
      <c r="L36" s="221"/>
      <c r="M36" s="222"/>
      <c r="N36" s="221"/>
      <c r="O36" s="221"/>
      <c r="P36" s="221"/>
      <c r="Q36" s="221"/>
      <c r="R36" s="221"/>
      <c r="S36" s="488"/>
      <c r="X36" s="423">
        <v>306</v>
      </c>
      <c r="Y36" s="424">
        <f t="shared" si="2"/>
        <v>0</v>
      </c>
      <c r="Z36" s="425">
        <v>34</v>
      </c>
      <c r="AA36" s="414">
        <f t="shared" si="5"/>
        <v>0</v>
      </c>
      <c r="AB36" s="414">
        <f t="shared" si="6"/>
        <v>0</v>
      </c>
      <c r="AC36" s="409"/>
      <c r="AD36" s="409"/>
      <c r="AE36" s="409"/>
      <c r="AF36" s="409"/>
      <c r="AG36" s="487" t="s">
        <v>81</v>
      </c>
      <c r="AI36" s="430"/>
    </row>
    <row r="37" spans="1:42" ht="13.15" customHeight="1" x14ac:dyDescent="0.2">
      <c r="A37" s="192"/>
      <c r="B37" s="55"/>
      <c r="C37" s="59"/>
      <c r="D37" s="109"/>
      <c r="E37" s="109"/>
      <c r="F37" s="109"/>
      <c r="G37" s="95"/>
      <c r="H37" s="95"/>
      <c r="I37" s="95"/>
      <c r="J37" s="95"/>
      <c r="K37" s="12"/>
      <c r="L37" s="12"/>
      <c r="M37" s="12"/>
      <c r="N37" s="95"/>
      <c r="O37" s="95"/>
      <c r="P37" s="12"/>
      <c r="Q37" s="95"/>
      <c r="R37" s="95"/>
      <c r="S37" s="460"/>
      <c r="T37" s="409"/>
      <c r="X37" s="423">
        <v>315</v>
      </c>
      <c r="Y37" s="424">
        <f t="shared" si="2"/>
        <v>0</v>
      </c>
      <c r="Z37" s="425">
        <v>35</v>
      </c>
      <c r="AA37" s="414">
        <f t="shared" si="5"/>
        <v>0</v>
      </c>
      <c r="AB37" s="414">
        <f t="shared" si="6"/>
        <v>0</v>
      </c>
      <c r="AC37" s="409"/>
      <c r="AD37" s="409"/>
      <c r="AE37" s="409"/>
      <c r="AF37" s="409"/>
      <c r="AG37" s="487" t="s">
        <v>82</v>
      </c>
      <c r="AI37" s="430"/>
      <c r="AL37" s="409"/>
    </row>
    <row r="38" spans="1:42" ht="13.15" customHeight="1" x14ac:dyDescent="0.2">
      <c r="A38" s="192"/>
      <c r="B38" s="55"/>
      <c r="C38" s="59"/>
      <c r="D38" s="109"/>
      <c r="E38" s="109"/>
      <c r="F38" s="109"/>
      <c r="G38" s="95"/>
      <c r="H38" s="95"/>
      <c r="I38" s="95"/>
      <c r="J38" s="95"/>
      <c r="K38" s="12"/>
      <c r="L38" s="12"/>
      <c r="M38" s="12"/>
      <c r="N38" s="95"/>
      <c r="O38" s="95"/>
      <c r="P38" s="12"/>
      <c r="Q38" s="95"/>
      <c r="R38" s="95"/>
      <c r="S38" s="460"/>
      <c r="X38" s="423">
        <v>324</v>
      </c>
      <c r="Y38" s="424">
        <f t="shared" si="2"/>
        <v>0</v>
      </c>
      <c r="Z38" s="425">
        <v>36</v>
      </c>
      <c r="AA38" s="414">
        <f t="shared" si="5"/>
        <v>0</v>
      </c>
      <c r="AB38" s="414">
        <f t="shared" si="6"/>
        <v>0</v>
      </c>
      <c r="AC38" s="409"/>
      <c r="AD38" s="409"/>
      <c r="AE38" s="409"/>
      <c r="AF38" s="409"/>
      <c r="AG38" s="489" t="s">
        <v>83</v>
      </c>
      <c r="AH38" s="490"/>
      <c r="AI38" s="491"/>
      <c r="AL38" s="409"/>
    </row>
    <row r="39" spans="1:42" ht="13.15" customHeight="1" x14ac:dyDescent="0.2">
      <c r="A39" s="192"/>
      <c r="B39" s="55"/>
      <c r="C39" s="255" t="str">
        <f>'T1'!$I$11</f>
        <v>SERVIÇOS DE ENERGIA ELÉCTRICA OBRIGATÓRIOS</v>
      </c>
      <c r="D39" s="109"/>
      <c r="E39" s="109"/>
      <c r="F39" s="109"/>
      <c r="G39" s="95"/>
      <c r="H39" s="95"/>
      <c r="I39" s="95"/>
      <c r="J39" s="95"/>
      <c r="K39" s="12"/>
      <c r="L39" s="12"/>
      <c r="M39" s="12"/>
      <c r="N39" s="95"/>
      <c r="O39" s="95"/>
      <c r="P39" s="95"/>
      <c r="Q39" s="95"/>
      <c r="R39" s="95"/>
      <c r="S39" s="460"/>
      <c r="X39" s="423">
        <v>333</v>
      </c>
      <c r="Y39" s="424">
        <f t="shared" si="2"/>
        <v>0</v>
      </c>
      <c r="Z39" s="425">
        <v>37</v>
      </c>
      <c r="AA39" s="414">
        <f t="shared" si="5"/>
        <v>0</v>
      </c>
      <c r="AB39" s="414">
        <f t="shared" si="6"/>
        <v>0</v>
      </c>
      <c r="AC39" s="409"/>
      <c r="AD39" s="409"/>
      <c r="AE39" s="409"/>
      <c r="AF39" s="409"/>
      <c r="AL39" s="409"/>
    </row>
    <row r="40" spans="1:42" ht="13.15" customHeight="1" x14ac:dyDescent="0.2">
      <c r="A40" s="192"/>
      <c r="B40" s="55"/>
      <c r="C40" s="255"/>
      <c r="D40" s="109"/>
      <c r="E40" s="109"/>
      <c r="F40" s="109"/>
      <c r="G40" s="95"/>
      <c r="H40" s="95"/>
      <c r="I40" s="95"/>
      <c r="J40" s="95"/>
      <c r="K40" s="12"/>
      <c r="L40" s="12"/>
      <c r="M40" s="12"/>
      <c r="N40" s="95"/>
      <c r="O40" s="95"/>
      <c r="P40" s="225" t="s">
        <v>22</v>
      </c>
      <c r="Q40" s="14" t="str">
        <f>'T1'!$E$40</f>
        <v>Valor</v>
      </c>
      <c r="R40" s="95"/>
      <c r="S40" s="460"/>
      <c r="X40" s="423">
        <v>342</v>
      </c>
      <c r="Y40" s="424">
        <f t="shared" si="2"/>
        <v>0</v>
      </c>
      <c r="Z40" s="425">
        <v>38</v>
      </c>
      <c r="AA40" s="414">
        <f t="shared" si="5"/>
        <v>0</v>
      </c>
      <c r="AB40" s="414">
        <f t="shared" si="6"/>
        <v>0</v>
      </c>
      <c r="AC40" s="426"/>
      <c r="AD40" s="409"/>
      <c r="AE40" s="409"/>
      <c r="AF40" s="409"/>
      <c r="AH40" s="426"/>
      <c r="AI40" s="426"/>
      <c r="AK40" s="475"/>
      <c r="AL40" s="409"/>
    </row>
    <row r="41" spans="1:42" ht="13.15" customHeight="1" thickBot="1" x14ac:dyDescent="0.25">
      <c r="A41" s="195"/>
      <c r="C41" s="6" t="str">
        <f>'T1'!$E$10</f>
        <v>Puxada eléctrica</v>
      </c>
      <c r="D41" s="6"/>
      <c r="E41" s="6"/>
      <c r="G41" s="153" t="str">
        <f>'T1'!$C$17</f>
        <v>Ler+</v>
      </c>
      <c r="I41" s="506"/>
      <c r="J41" s="507"/>
      <c r="K41" s="171"/>
      <c r="L41" s="103">
        <f>Ficha_Expositor!$AD$12</f>
        <v>0</v>
      </c>
      <c r="M41" s="157"/>
      <c r="N41" s="171" t="str">
        <f>'T1'!$E$35</f>
        <v>unid.</v>
      </c>
      <c r="O41" s="19"/>
      <c r="P41" s="54">
        <f>$AE$12</f>
        <v>0</v>
      </c>
      <c r="Q41" s="10">
        <f>SUM(P41*M41)</f>
        <v>0</v>
      </c>
      <c r="R41" s="19"/>
      <c r="S41" s="492"/>
      <c r="X41" s="423">
        <v>351</v>
      </c>
      <c r="Y41" s="424">
        <f t="shared" si="2"/>
        <v>0</v>
      </c>
      <c r="Z41" s="425">
        <v>39</v>
      </c>
      <c r="AA41" s="414">
        <f t="shared" si="5"/>
        <v>0</v>
      </c>
      <c r="AB41" s="414">
        <f t="shared" si="6"/>
        <v>0</v>
      </c>
      <c r="AC41" s="426"/>
      <c r="AD41" s="409"/>
      <c r="AE41" s="409"/>
      <c r="AF41" s="409"/>
      <c r="AH41" s="426"/>
      <c r="AI41" s="426"/>
      <c r="AL41" s="409"/>
    </row>
    <row r="42" spans="1:42" ht="13.15" customHeight="1" x14ac:dyDescent="0.2">
      <c r="A42" s="258"/>
      <c r="C42" s="259"/>
      <c r="D42" s="6"/>
      <c r="E42" s="6"/>
      <c r="F42" s="6"/>
      <c r="G42" s="6"/>
      <c r="H42" s="512" t="str">
        <f>IF(I41&gt;0,0,$U$14)</f>
        <v>Campo Obrigatório</v>
      </c>
      <c r="I42" s="512"/>
      <c r="J42" s="512"/>
      <c r="K42" s="512"/>
      <c r="L42" s="513">
        <f>IF($M$41&gt;0,0,IF($I$41&gt;0,$U$14,))</f>
        <v>0</v>
      </c>
      <c r="M42" s="513"/>
      <c r="N42" s="513"/>
      <c r="O42" s="6"/>
      <c r="P42" s="6"/>
      <c r="Q42" s="6"/>
      <c r="R42" s="6"/>
      <c r="S42" s="460"/>
      <c r="X42" s="423">
        <v>360</v>
      </c>
      <c r="Y42" s="424">
        <f t="shared" si="2"/>
        <v>0</v>
      </c>
      <c r="Z42" s="425">
        <v>40</v>
      </c>
      <c r="AA42" s="414">
        <f t="shared" si="5"/>
        <v>0</v>
      </c>
      <c r="AB42" s="414">
        <f t="shared" si="6"/>
        <v>0</v>
      </c>
      <c r="AC42" s="426"/>
      <c r="AD42" s="409"/>
      <c r="AE42" s="409"/>
      <c r="AF42" s="409"/>
      <c r="AH42" s="426"/>
      <c r="AI42" s="426"/>
      <c r="AJ42" s="409"/>
      <c r="AK42" s="409"/>
      <c r="AL42" s="409"/>
    </row>
    <row r="43" spans="1:42" ht="13.15" customHeight="1" thickBot="1" x14ac:dyDescent="0.25">
      <c r="A43" s="258"/>
      <c r="B43" s="55"/>
      <c r="C43" s="16" t="str">
        <f>'T1'!$A$27</f>
        <v>Consumo de Energia standard</v>
      </c>
      <c r="D43" s="109"/>
      <c r="E43" s="109"/>
      <c r="F43" s="109"/>
      <c r="G43" s="6" t="str">
        <f>'T1'!$A$32</f>
        <v>(Indique m2 ocupados)</v>
      </c>
      <c r="H43" s="115"/>
      <c r="I43" s="6"/>
      <c r="J43" s="6"/>
      <c r="K43" s="57"/>
      <c r="L43" s="57"/>
      <c r="M43" s="157"/>
      <c r="N43" s="6" t="s">
        <v>57</v>
      </c>
      <c r="O43" s="6"/>
      <c r="P43" s="108">
        <f>$AE$2</f>
        <v>3.31</v>
      </c>
      <c r="Q43" s="10">
        <f>SUM(P43*M43)</f>
        <v>0</v>
      </c>
      <c r="R43" s="6"/>
      <c r="S43" s="460"/>
      <c r="X43" s="423">
        <v>369</v>
      </c>
      <c r="Y43" s="424">
        <f t="shared" si="2"/>
        <v>0</v>
      </c>
      <c r="Z43" s="425">
        <v>41</v>
      </c>
      <c r="AA43" s="414">
        <f t="shared" si="5"/>
        <v>0</v>
      </c>
      <c r="AB43" s="414">
        <f t="shared" si="6"/>
        <v>0</v>
      </c>
      <c r="AC43" s="426"/>
      <c r="AD43" s="409"/>
      <c r="AE43" s="409"/>
      <c r="AF43" s="409"/>
      <c r="AH43" s="426"/>
      <c r="AI43" s="426"/>
      <c r="AJ43" s="409"/>
      <c r="AK43" s="409"/>
      <c r="AL43" s="409"/>
    </row>
    <row r="44" spans="1:42" ht="13.15" customHeight="1" x14ac:dyDescent="0.2">
      <c r="A44" s="258"/>
      <c r="B44" s="55"/>
      <c r="C44" s="259"/>
      <c r="D44" s="109"/>
      <c r="E44" s="109"/>
      <c r="F44" s="109"/>
      <c r="G44" s="115"/>
      <c r="H44" s="115"/>
      <c r="I44" s="6"/>
      <c r="J44" s="6"/>
      <c r="K44" s="57"/>
      <c r="L44" s="513">
        <f>IF(M43&gt;0,0,IF(M41&gt;0,U14,))</f>
        <v>0</v>
      </c>
      <c r="M44" s="513"/>
      <c r="N44" s="513"/>
      <c r="O44" s="6"/>
      <c r="P44" s="225"/>
      <c r="Q44" s="14"/>
      <c r="R44" s="6"/>
      <c r="S44" s="460"/>
      <c r="T44" s="493"/>
      <c r="X44" s="423">
        <v>378</v>
      </c>
      <c r="Y44" s="424">
        <f t="shared" si="2"/>
        <v>0</v>
      </c>
      <c r="Z44" s="425">
        <v>42</v>
      </c>
      <c r="AA44" s="414">
        <f t="shared" si="5"/>
        <v>0</v>
      </c>
      <c r="AB44" s="414">
        <f t="shared" si="6"/>
        <v>0</v>
      </c>
      <c r="AC44" s="426"/>
      <c r="AD44" s="409"/>
      <c r="AE44" s="409"/>
      <c r="AF44" s="409"/>
      <c r="AH44" s="426"/>
      <c r="AI44" s="426"/>
      <c r="AJ44" s="409"/>
      <c r="AK44" s="409"/>
      <c r="AL44" s="409"/>
    </row>
    <row r="45" spans="1:42" ht="13.15" customHeight="1" x14ac:dyDescent="0.2">
      <c r="A45" s="258"/>
      <c r="B45" s="55"/>
      <c r="C45" s="260" t="str">
        <f>'T1'!$I$16</f>
        <v>SERVIÇOS DE ENERGIA ELÉCTRICA OPCIONAIS</v>
      </c>
      <c r="D45" s="109"/>
      <c r="E45" s="109"/>
      <c r="F45" s="109"/>
      <c r="G45" s="115"/>
      <c r="H45" s="115"/>
      <c r="I45" s="115"/>
      <c r="J45" s="115"/>
      <c r="K45" s="57"/>
      <c r="L45" s="57"/>
      <c r="M45" s="57"/>
      <c r="N45" s="115"/>
      <c r="O45" s="115"/>
      <c r="P45" s="225"/>
      <c r="Q45" s="14"/>
      <c r="R45" s="115"/>
      <c r="S45" s="460"/>
      <c r="X45" s="423">
        <v>387</v>
      </c>
      <c r="Y45" s="424">
        <f t="shared" si="2"/>
        <v>0</v>
      </c>
      <c r="Z45" s="425">
        <v>43</v>
      </c>
      <c r="AA45" s="414">
        <f t="shared" si="5"/>
        <v>0</v>
      </c>
      <c r="AB45" s="414">
        <f t="shared" si="6"/>
        <v>0</v>
      </c>
      <c r="AC45" s="426"/>
      <c r="AD45" s="409"/>
      <c r="AE45" s="409"/>
      <c r="AF45" s="426"/>
      <c r="AH45" s="426"/>
      <c r="AI45" s="426"/>
      <c r="AJ45" s="409"/>
      <c r="AK45" s="409"/>
      <c r="AL45" s="409"/>
    </row>
    <row r="46" spans="1:42" s="6" customFormat="1" ht="13.15" customHeight="1" thickBot="1" x14ac:dyDescent="0.25">
      <c r="A46" s="195"/>
      <c r="B46" s="39"/>
      <c r="C46" s="6" t="str">
        <f>'T1'!$I$1</f>
        <v>Energia       (Consumo Suplementar)</v>
      </c>
      <c r="G46" s="7"/>
      <c r="H46" s="72"/>
      <c r="I46" s="153" t="str">
        <f>'T1'!$C$17</f>
        <v>Ler+</v>
      </c>
      <c r="J46" s="102"/>
      <c r="K46" s="7"/>
      <c r="L46" s="103" t="s">
        <v>12</v>
      </c>
      <c r="M46" s="157"/>
      <c r="N46" s="171" t="s">
        <v>51</v>
      </c>
      <c r="O46" s="7"/>
      <c r="P46" s="36">
        <f>$AD$2</f>
        <v>22.32</v>
      </c>
      <c r="Q46" s="10">
        <f>SUM(P46)*M46</f>
        <v>0</v>
      </c>
      <c r="R46" s="7"/>
      <c r="S46" s="460"/>
      <c r="T46" s="441"/>
      <c r="U46" s="409"/>
      <c r="V46" s="409"/>
      <c r="W46" s="409"/>
      <c r="X46" s="423">
        <v>396</v>
      </c>
      <c r="Y46" s="424">
        <f t="shared" si="2"/>
        <v>0</v>
      </c>
      <c r="Z46" s="425">
        <v>44</v>
      </c>
      <c r="AA46" s="414">
        <f t="shared" si="5"/>
        <v>0</v>
      </c>
      <c r="AB46" s="414">
        <f t="shared" si="6"/>
        <v>0</v>
      </c>
      <c r="AC46" s="426"/>
      <c r="AD46" s="415"/>
      <c r="AE46" s="415"/>
      <c r="AF46" s="426"/>
      <c r="AG46" s="415"/>
      <c r="AH46" s="426"/>
      <c r="AI46" s="426"/>
      <c r="AJ46" s="409"/>
      <c r="AK46" s="409"/>
      <c r="AL46" s="409"/>
      <c r="AM46" s="409"/>
      <c r="AN46" s="409"/>
      <c r="AO46" s="409"/>
      <c r="AP46" s="409"/>
    </row>
    <row r="47" spans="1:42" s="6" customFormat="1" ht="13.15" customHeight="1" x14ac:dyDescent="0.2">
      <c r="A47" s="258"/>
      <c r="B47" s="55"/>
      <c r="C47" s="260"/>
      <c r="D47" s="109"/>
      <c r="E47" s="109"/>
      <c r="F47" s="109"/>
      <c r="G47" s="115"/>
      <c r="H47" s="115"/>
      <c r="I47" s="115"/>
      <c r="J47" s="115"/>
      <c r="K47" s="57"/>
      <c r="L47" s="57"/>
      <c r="M47" s="57"/>
      <c r="N47" s="115"/>
      <c r="O47" s="115"/>
      <c r="P47" s="225"/>
      <c r="Q47" s="14"/>
      <c r="R47" s="115"/>
      <c r="S47" s="460"/>
      <c r="T47" s="441"/>
      <c r="U47" s="409"/>
      <c r="V47" s="409"/>
      <c r="W47" s="409"/>
      <c r="X47" s="423">
        <v>405</v>
      </c>
      <c r="Y47" s="424">
        <f t="shared" si="2"/>
        <v>0</v>
      </c>
      <c r="Z47" s="425">
        <v>45</v>
      </c>
      <c r="AA47" s="414">
        <f t="shared" si="5"/>
        <v>0</v>
      </c>
      <c r="AB47" s="414">
        <f t="shared" si="6"/>
        <v>0</v>
      </c>
      <c r="AC47" s="426"/>
      <c r="AD47" s="415"/>
      <c r="AE47" s="415"/>
      <c r="AF47" s="426"/>
      <c r="AG47" s="415"/>
      <c r="AH47" s="426"/>
      <c r="AI47" s="426"/>
      <c r="AJ47" s="409"/>
      <c r="AK47" s="409"/>
      <c r="AL47" s="409"/>
      <c r="AM47" s="409"/>
      <c r="AN47" s="409"/>
      <c r="AO47" s="409"/>
      <c r="AP47" s="409"/>
    </row>
    <row r="48" spans="1:42" s="6" customFormat="1" ht="13.15" customHeight="1" thickBot="1" x14ac:dyDescent="0.25">
      <c r="A48" s="195"/>
      <c r="B48" s="39"/>
      <c r="C48" s="6" t="str">
        <f>'T1'!$M$1</f>
        <v>Iluminação e Energia 220v / 380v - consumo total necessário</v>
      </c>
      <c r="D48" s="7"/>
      <c r="E48" s="7"/>
      <c r="H48" s="7"/>
      <c r="I48" s="72"/>
      <c r="J48" s="13"/>
      <c r="K48" s="7"/>
      <c r="L48" s="129"/>
      <c r="M48" s="157"/>
      <c r="N48" s="171" t="s">
        <v>51</v>
      </c>
      <c r="O48" s="7"/>
      <c r="P48" s="10"/>
      <c r="Q48" s="7"/>
      <c r="R48" s="7"/>
      <c r="S48" s="460"/>
      <c r="T48" s="409"/>
      <c r="U48" s="409"/>
      <c r="V48" s="409"/>
      <c r="W48" s="409"/>
      <c r="X48" s="423">
        <v>414</v>
      </c>
      <c r="Y48" s="424">
        <f t="shared" si="2"/>
        <v>0</v>
      </c>
      <c r="Z48" s="425">
        <v>46</v>
      </c>
      <c r="AA48" s="414">
        <f t="shared" si="5"/>
        <v>0</v>
      </c>
      <c r="AB48" s="414">
        <f t="shared" si="6"/>
        <v>0</v>
      </c>
      <c r="AC48" s="426"/>
      <c r="AD48" s="415"/>
      <c r="AE48" s="415"/>
      <c r="AF48" s="426"/>
      <c r="AG48" s="415"/>
      <c r="AH48" s="426"/>
      <c r="AI48" s="426"/>
      <c r="AJ48" s="409"/>
      <c r="AK48" s="409"/>
      <c r="AL48" s="415"/>
      <c r="AM48" s="409"/>
      <c r="AN48" s="409"/>
      <c r="AO48" s="409"/>
      <c r="AP48" s="409"/>
    </row>
    <row r="49" spans="1:42" ht="13.15" customHeight="1" x14ac:dyDescent="0.2">
      <c r="A49" s="195"/>
      <c r="C49" s="60"/>
      <c r="D49" s="72"/>
      <c r="F49" s="72"/>
      <c r="G49" s="72"/>
      <c r="H49" s="72"/>
      <c r="I49" s="72"/>
      <c r="J49" s="13"/>
      <c r="L49" s="129"/>
      <c r="N49" s="11"/>
      <c r="O49" s="171"/>
      <c r="P49" s="10"/>
      <c r="S49" s="460"/>
      <c r="X49" s="423">
        <v>423</v>
      </c>
      <c r="Y49" s="424">
        <f t="shared" si="2"/>
        <v>0</v>
      </c>
      <c r="Z49" s="425">
        <v>47</v>
      </c>
      <c r="AA49" s="414">
        <f t="shared" si="5"/>
        <v>0</v>
      </c>
      <c r="AB49" s="414">
        <f t="shared" si="6"/>
        <v>0</v>
      </c>
      <c r="AC49" s="426"/>
      <c r="AF49" s="426"/>
      <c r="AH49" s="426"/>
      <c r="AI49" s="426"/>
      <c r="AJ49" s="409"/>
      <c r="AK49" s="409"/>
    </row>
    <row r="50" spans="1:42" ht="13.15" customHeight="1" thickBot="1" x14ac:dyDescent="0.25">
      <c r="A50" s="195"/>
      <c r="C50" s="71" t="str">
        <f>'T1'!$G$11</f>
        <v>Energía Permanente 24 Horas</v>
      </c>
      <c r="D50" s="71"/>
      <c r="E50" s="71"/>
      <c r="F50" s="71"/>
      <c r="H50" s="153" t="str">
        <f>'T1'!$C$17</f>
        <v>Ler+</v>
      </c>
      <c r="J50" s="102"/>
      <c r="L50" s="103" t="s">
        <v>13</v>
      </c>
      <c r="M50" s="157"/>
      <c r="N50" s="171" t="s">
        <v>51</v>
      </c>
      <c r="P50" s="36">
        <f>$AD$2</f>
        <v>22.32</v>
      </c>
      <c r="Q50" s="10">
        <f>SUM(P50)*M50</f>
        <v>0</v>
      </c>
      <c r="S50" s="460"/>
      <c r="T50" s="494"/>
      <c r="X50" s="423">
        <v>432</v>
      </c>
      <c r="Y50" s="424">
        <f t="shared" si="2"/>
        <v>0</v>
      </c>
      <c r="Z50" s="425">
        <v>48</v>
      </c>
      <c r="AA50" s="414">
        <f t="shared" si="5"/>
        <v>0</v>
      </c>
      <c r="AB50" s="414">
        <f t="shared" si="6"/>
        <v>0</v>
      </c>
      <c r="AC50" s="426"/>
      <c r="AF50" s="426"/>
      <c r="AH50" s="426"/>
      <c r="AI50" s="426"/>
      <c r="AJ50" s="409"/>
      <c r="AK50" s="409"/>
    </row>
    <row r="51" spans="1:42" ht="13.15" customHeight="1" x14ac:dyDescent="0.2">
      <c r="A51" s="192"/>
      <c r="C51" s="101"/>
      <c r="D51" s="6"/>
      <c r="E51" s="6"/>
      <c r="F51" s="6"/>
      <c r="G51" s="6"/>
      <c r="H51" s="6"/>
      <c r="I51" s="6"/>
      <c r="J51" s="6"/>
      <c r="K51" s="6"/>
      <c r="L51" s="129"/>
      <c r="M51" s="6"/>
      <c r="N51" s="6"/>
      <c r="P51" s="6"/>
      <c r="S51" s="460"/>
      <c r="X51" s="423">
        <v>441</v>
      </c>
      <c r="Y51" s="424">
        <f t="shared" si="2"/>
        <v>0</v>
      </c>
      <c r="Z51" s="425">
        <v>49</v>
      </c>
      <c r="AA51" s="414">
        <f t="shared" si="5"/>
        <v>0</v>
      </c>
      <c r="AB51" s="414">
        <f t="shared" si="6"/>
        <v>0</v>
      </c>
      <c r="AC51" s="426"/>
      <c r="AF51" s="426"/>
      <c r="AH51" s="426"/>
      <c r="AI51" s="426"/>
      <c r="AJ51" s="409"/>
      <c r="AK51" s="409"/>
    </row>
    <row r="52" spans="1:42" ht="13.15" customHeight="1" thickBot="1" x14ac:dyDescent="0.25">
      <c r="A52" s="196"/>
      <c r="C52" s="71" t="str">
        <f>'T1'!$G$16</f>
        <v>Quadros</v>
      </c>
      <c r="D52" s="71"/>
      <c r="E52" s="153" t="str">
        <f>'T1'!$C$17</f>
        <v>Ler+</v>
      </c>
      <c r="G52" s="506"/>
      <c r="H52" s="559"/>
      <c r="I52" s="559"/>
      <c r="J52" s="507"/>
      <c r="L52" s="103">
        <f>Ficha_Expositor!$AH$1</f>
        <v>0</v>
      </c>
      <c r="M52" s="157"/>
      <c r="N52" s="171" t="str">
        <f>'T1'!$E$35</f>
        <v>unid.</v>
      </c>
      <c r="P52" s="37">
        <f>$AI$1</f>
        <v>0</v>
      </c>
      <c r="Q52" s="10">
        <f>SUM(P52*M52)</f>
        <v>0</v>
      </c>
      <c r="S52" s="460"/>
      <c r="X52" s="423">
        <v>450</v>
      </c>
      <c r="Y52" s="424">
        <f t="shared" si="2"/>
        <v>0</v>
      </c>
      <c r="Z52" s="495">
        <v>50</v>
      </c>
      <c r="AA52" s="496">
        <f t="shared" si="5"/>
        <v>0</v>
      </c>
      <c r="AB52" s="496">
        <f t="shared" si="6"/>
        <v>0</v>
      </c>
      <c r="AC52" s="426"/>
      <c r="AD52" s="497"/>
      <c r="AE52" s="497"/>
      <c r="AF52" s="426"/>
      <c r="AH52" s="426"/>
      <c r="AI52" s="426"/>
      <c r="AJ52" s="409"/>
      <c r="AK52" s="409"/>
    </row>
    <row r="53" spans="1:42" ht="13.15" customHeight="1" x14ac:dyDescent="0.2">
      <c r="A53" s="196"/>
      <c r="C53" s="60"/>
      <c r="D53" s="31"/>
      <c r="E53" s="16"/>
      <c r="F53" s="16"/>
      <c r="G53" s="16"/>
      <c r="H53" s="16"/>
      <c r="I53" s="16"/>
      <c r="J53" s="16"/>
      <c r="K53" s="13"/>
      <c r="L53" s="513">
        <f>IF($M$52&gt;0,0,IF($G$52&gt;0,$U$14,))</f>
        <v>0</v>
      </c>
      <c r="M53" s="513"/>
      <c r="N53" s="513"/>
      <c r="O53" s="9"/>
      <c r="P53" s="10"/>
      <c r="S53" s="460"/>
      <c r="X53" s="423">
        <v>459</v>
      </c>
      <c r="Y53" s="424">
        <f t="shared" si="2"/>
        <v>0</v>
      </c>
      <c r="Z53" s="426"/>
      <c r="AB53" s="426"/>
      <c r="AC53" s="426"/>
      <c r="AF53" s="426"/>
      <c r="AH53" s="426"/>
      <c r="AI53" s="426"/>
      <c r="AJ53" s="409"/>
      <c r="AK53" s="409"/>
    </row>
    <row r="54" spans="1:42" ht="13.15" customHeight="1" thickBot="1" x14ac:dyDescent="0.25">
      <c r="A54" s="195"/>
      <c r="C54" s="6" t="str">
        <f>'T1'!$I$6</f>
        <v>Tomada Tripla Monofásica 10A</v>
      </c>
      <c r="D54" s="6"/>
      <c r="J54" s="7"/>
      <c r="L54" s="137" t="s">
        <v>2</v>
      </c>
      <c r="M54" s="157"/>
      <c r="N54" s="171" t="str">
        <f>'T1'!$E$35</f>
        <v>unid.</v>
      </c>
      <c r="P54" s="37">
        <v>22.98</v>
      </c>
      <c r="Q54" s="10">
        <f>SUM(P54*M54)</f>
        <v>0</v>
      </c>
      <c r="S54" s="460"/>
      <c r="X54" s="423">
        <v>468</v>
      </c>
      <c r="Y54" s="424">
        <f t="shared" si="2"/>
        <v>0</v>
      </c>
      <c r="Z54" s="426"/>
      <c r="AB54" s="426"/>
      <c r="AC54" s="426"/>
      <c r="AF54" s="426"/>
      <c r="AH54" s="426"/>
      <c r="AI54" s="426"/>
      <c r="AJ54" s="409"/>
      <c r="AK54" s="409"/>
    </row>
    <row r="55" spans="1:42" ht="13.15" customHeight="1" x14ac:dyDescent="0.2">
      <c r="A55" s="195"/>
      <c r="C55" s="60"/>
      <c r="D55" s="8"/>
      <c r="E55" s="6"/>
      <c r="F55" s="6"/>
      <c r="G55" s="6"/>
      <c r="H55" s="6"/>
      <c r="I55" s="6"/>
      <c r="J55" s="13"/>
      <c r="K55" s="11"/>
      <c r="L55" s="129"/>
      <c r="M55" s="17"/>
      <c r="N55" s="17"/>
      <c r="O55" s="10"/>
      <c r="S55" s="460"/>
      <c r="X55" s="423">
        <v>477</v>
      </c>
      <c r="Y55" s="424">
        <f t="shared" si="2"/>
        <v>0</v>
      </c>
      <c r="Z55" s="426"/>
      <c r="AB55" s="426"/>
      <c r="AC55" s="426"/>
      <c r="AF55" s="426"/>
      <c r="AH55" s="426"/>
      <c r="AI55" s="426"/>
      <c r="AJ55" s="409"/>
      <c r="AK55" s="409"/>
    </row>
    <row r="56" spans="1:42" ht="13.15" customHeight="1" thickBot="1" x14ac:dyDescent="0.25">
      <c r="A56" s="195"/>
      <c r="C56" s="6" t="str">
        <f>'T1'!$K$21</f>
        <v>Projector de Braço 300 W</v>
      </c>
      <c r="F56" s="6"/>
      <c r="J56" s="7"/>
      <c r="L56" s="103" t="s">
        <v>3</v>
      </c>
      <c r="M56" s="157"/>
      <c r="N56" s="171" t="str">
        <f>'T1'!$E$35</f>
        <v>unid.</v>
      </c>
      <c r="P56" s="35">
        <v>40.54</v>
      </c>
      <c r="Q56" s="10">
        <f>SUM(P56*M56)</f>
        <v>0</v>
      </c>
      <c r="S56" s="460"/>
      <c r="X56" s="423">
        <v>486</v>
      </c>
      <c r="Y56" s="424">
        <f t="shared" si="2"/>
        <v>0</v>
      </c>
      <c r="Z56" s="426"/>
      <c r="AB56" s="426"/>
      <c r="AC56" s="426"/>
      <c r="AF56" s="426"/>
      <c r="AH56" s="426"/>
      <c r="AI56" s="426"/>
      <c r="AJ56" s="409"/>
      <c r="AK56" s="409"/>
    </row>
    <row r="57" spans="1:42" ht="13.15" customHeight="1" x14ac:dyDescent="0.2">
      <c r="A57" s="195"/>
      <c r="C57" s="43"/>
      <c r="E57" s="6"/>
      <c r="F57" s="6"/>
      <c r="G57" s="6"/>
      <c r="H57" s="6"/>
      <c r="I57" s="6"/>
      <c r="J57" s="13"/>
      <c r="K57" s="11"/>
      <c r="L57" s="136"/>
      <c r="M57" s="72"/>
      <c r="N57" s="35"/>
      <c r="P57" s="35"/>
      <c r="S57" s="460"/>
      <c r="X57" s="423">
        <v>495</v>
      </c>
      <c r="Y57" s="424">
        <f t="shared" si="2"/>
        <v>0</v>
      </c>
      <c r="Z57" s="426"/>
      <c r="AC57" s="426"/>
      <c r="AF57" s="426"/>
      <c r="AH57" s="426"/>
      <c r="AI57" s="426"/>
      <c r="AJ57" s="409"/>
      <c r="AK57" s="409"/>
    </row>
    <row r="58" spans="1:42" ht="13.15" customHeight="1" thickBot="1" x14ac:dyDescent="0.25">
      <c r="A58" s="195"/>
      <c r="C58" s="6" t="str">
        <f>'T1'!$M$6</f>
        <v>Torre de Iluminação (sem projectores) 2,50m alt.</v>
      </c>
      <c r="F58" s="6"/>
      <c r="G58" s="6"/>
      <c r="H58" s="6"/>
      <c r="I58" s="6"/>
      <c r="J58" s="7"/>
      <c r="L58" s="103" t="s">
        <v>4</v>
      </c>
      <c r="M58" s="157"/>
      <c r="N58" s="171" t="str">
        <f>'T1'!$E$35</f>
        <v>unid.</v>
      </c>
      <c r="P58" s="36">
        <v>63.71</v>
      </c>
      <c r="Q58" s="10">
        <f>SUM(P58*M58)</f>
        <v>0</v>
      </c>
      <c r="S58" s="460"/>
      <c r="X58" s="423">
        <v>504</v>
      </c>
      <c r="Y58" s="424">
        <f t="shared" si="2"/>
        <v>0</v>
      </c>
      <c r="Z58" s="426"/>
      <c r="AC58" s="426"/>
      <c r="AF58" s="426"/>
      <c r="AH58" s="426"/>
      <c r="AI58" s="426"/>
      <c r="AJ58" s="409"/>
      <c r="AK58" s="409"/>
    </row>
    <row r="59" spans="1:42" ht="13.15" customHeight="1" x14ac:dyDescent="0.2">
      <c r="A59" s="194"/>
      <c r="C59" s="60"/>
      <c r="D59" s="6"/>
      <c r="F59" s="6"/>
      <c r="G59" s="6"/>
      <c r="H59" s="6"/>
      <c r="I59" s="6"/>
      <c r="J59" s="7"/>
      <c r="L59" s="15"/>
      <c r="M59" s="67"/>
      <c r="N59" s="1"/>
      <c r="O59" s="1"/>
      <c r="Q59" s="36"/>
      <c r="R59" s="10"/>
      <c r="S59" s="460"/>
      <c r="X59" s="423">
        <v>513</v>
      </c>
      <c r="Y59" s="424">
        <f t="shared" si="2"/>
        <v>0</v>
      </c>
      <c r="Z59" s="426"/>
      <c r="AC59" s="426"/>
      <c r="AD59" s="426"/>
      <c r="AE59" s="426"/>
      <c r="AF59" s="426"/>
      <c r="AH59" s="426"/>
      <c r="AI59" s="426"/>
      <c r="AJ59" s="409"/>
      <c r="AK59" s="409"/>
    </row>
    <row r="60" spans="1:42" ht="13.15" customHeight="1" x14ac:dyDescent="0.2">
      <c r="A60" s="194"/>
      <c r="C60" s="60"/>
      <c r="D60" s="6"/>
      <c r="F60" s="6"/>
      <c r="G60" s="6"/>
      <c r="H60" s="6"/>
      <c r="I60" s="6"/>
      <c r="J60" s="7"/>
      <c r="L60" s="15"/>
      <c r="M60" s="67"/>
      <c r="N60" s="1"/>
      <c r="O60" s="1"/>
      <c r="Q60" s="36"/>
      <c r="R60" s="10"/>
      <c r="S60" s="460"/>
      <c r="X60" s="423">
        <v>522</v>
      </c>
      <c r="Y60" s="424">
        <f t="shared" si="2"/>
        <v>0</v>
      </c>
      <c r="Z60" s="426"/>
      <c r="AC60" s="426"/>
      <c r="AD60" s="426"/>
      <c r="AE60" s="426"/>
      <c r="AF60" s="426"/>
      <c r="AH60" s="426"/>
      <c r="AI60" s="426"/>
      <c r="AJ60" s="426"/>
      <c r="AK60" s="409"/>
    </row>
    <row r="61" spans="1:42" ht="13.15" customHeight="1" x14ac:dyDescent="0.2">
      <c r="A61" s="194"/>
      <c r="C61" s="60"/>
      <c r="D61" s="6"/>
      <c r="F61" s="6"/>
      <c r="G61" s="6"/>
      <c r="H61" s="6"/>
      <c r="I61" s="6"/>
      <c r="J61" s="7"/>
      <c r="L61" s="15"/>
      <c r="M61" s="67"/>
      <c r="N61" s="1"/>
      <c r="O61" s="1"/>
      <c r="Q61" s="36"/>
      <c r="R61" s="10"/>
      <c r="S61" s="460"/>
      <c r="X61" s="423">
        <v>531</v>
      </c>
      <c r="Y61" s="424">
        <f t="shared" si="2"/>
        <v>0</v>
      </c>
      <c r="Z61" s="426"/>
      <c r="AC61" s="426"/>
      <c r="AD61" s="426"/>
      <c r="AE61" s="426"/>
      <c r="AF61" s="426"/>
      <c r="AH61" s="426"/>
      <c r="AI61" s="426"/>
      <c r="AJ61" s="426"/>
      <c r="AK61" s="409"/>
    </row>
    <row r="62" spans="1:42" ht="13.15" customHeight="1" thickBot="1" x14ac:dyDescent="0.25">
      <c r="A62" s="195"/>
      <c r="C62" s="6"/>
      <c r="F62" s="6"/>
      <c r="G62" s="6"/>
      <c r="H62" s="6"/>
      <c r="I62" s="6"/>
      <c r="J62" s="7"/>
      <c r="L62" s="15"/>
      <c r="P62" s="36"/>
      <c r="Q62" s="10"/>
      <c r="S62" s="460"/>
      <c r="U62" s="497"/>
      <c r="X62" s="423">
        <v>540</v>
      </c>
      <c r="Y62" s="424">
        <f t="shared" si="2"/>
        <v>0</v>
      </c>
      <c r="Z62" s="426"/>
      <c r="AC62" s="426"/>
      <c r="AD62" s="426"/>
      <c r="AE62" s="426"/>
      <c r="AF62" s="426"/>
      <c r="AH62" s="426"/>
      <c r="AI62" s="426"/>
      <c r="AJ62" s="426"/>
      <c r="AK62" s="409"/>
    </row>
    <row r="63" spans="1:42" s="19" customFormat="1" ht="13.15" customHeight="1" x14ac:dyDescent="0.2">
      <c r="A63" s="293"/>
      <c r="B63" s="150"/>
      <c r="C63" s="294"/>
      <c r="D63" s="151"/>
      <c r="E63" s="151"/>
      <c r="F63" s="294"/>
      <c r="G63" s="294"/>
      <c r="H63" s="294"/>
      <c r="I63" s="294"/>
      <c r="J63" s="151"/>
      <c r="K63" s="151"/>
      <c r="L63" s="295"/>
      <c r="M63" s="151"/>
      <c r="N63" s="151"/>
      <c r="O63" s="151"/>
      <c r="P63" s="296"/>
      <c r="Q63" s="297" t="s">
        <v>168</v>
      </c>
      <c r="R63" s="151"/>
      <c r="S63" s="486"/>
      <c r="T63" s="441"/>
      <c r="U63" s="409"/>
      <c r="V63" s="409"/>
      <c r="W63" s="409"/>
      <c r="X63" s="423">
        <v>549</v>
      </c>
      <c r="Y63" s="424">
        <f t="shared" si="2"/>
        <v>0</v>
      </c>
      <c r="Z63" s="426"/>
      <c r="AA63" s="415"/>
      <c r="AB63" s="415"/>
      <c r="AC63" s="426"/>
      <c r="AD63" s="426"/>
      <c r="AE63" s="426"/>
      <c r="AF63" s="426"/>
      <c r="AG63" s="415"/>
      <c r="AH63" s="426"/>
      <c r="AI63" s="426"/>
      <c r="AJ63" s="426"/>
      <c r="AK63" s="409"/>
      <c r="AL63" s="415"/>
      <c r="AM63" s="497"/>
      <c r="AN63" s="497"/>
      <c r="AO63" s="497"/>
      <c r="AP63" s="497"/>
    </row>
    <row r="64" spans="1:42" ht="13.15" customHeight="1" x14ac:dyDescent="0.2">
      <c r="A64" s="192"/>
      <c r="B64" s="34"/>
      <c r="C64" s="29" t="str">
        <f>'T1'!$G$21</f>
        <v>Nome da Empresa Expositora:</v>
      </c>
      <c r="E64" s="29"/>
      <c r="G64" s="514">
        <f>$G$12</f>
        <v>0</v>
      </c>
      <c r="H64" s="514"/>
      <c r="I64" s="514"/>
      <c r="J64" s="514"/>
      <c r="K64" s="514"/>
      <c r="L64" s="514"/>
      <c r="M64" s="514"/>
      <c r="N64" s="514"/>
      <c r="O64" s="514"/>
      <c r="P64" s="514"/>
      <c r="Q64" s="514"/>
      <c r="S64" s="460"/>
      <c r="T64" s="498"/>
      <c r="X64" s="423">
        <v>558</v>
      </c>
      <c r="Y64" s="424">
        <f t="shared" si="2"/>
        <v>0</v>
      </c>
      <c r="Z64" s="426"/>
      <c r="AC64" s="426"/>
      <c r="AD64" s="426"/>
      <c r="AE64" s="426"/>
      <c r="AF64" s="426"/>
      <c r="AH64" s="426"/>
      <c r="AI64" s="426"/>
      <c r="AJ64" s="426"/>
    </row>
    <row r="65" spans="1:42" ht="13.15" customHeight="1" thickBot="1" x14ac:dyDescent="0.25">
      <c r="A65" s="271"/>
      <c r="B65" s="148"/>
      <c r="C65" s="169"/>
      <c r="D65" s="149"/>
      <c r="E65" s="149"/>
      <c r="F65" s="169"/>
      <c r="G65" s="169"/>
      <c r="H65" s="169"/>
      <c r="I65" s="169"/>
      <c r="J65" s="149"/>
      <c r="K65" s="149"/>
      <c r="L65" s="272"/>
      <c r="M65" s="149"/>
      <c r="N65" s="149"/>
      <c r="O65" s="149"/>
      <c r="P65" s="273"/>
      <c r="Q65" s="274"/>
      <c r="R65" s="149"/>
      <c r="S65" s="499"/>
      <c r="X65" s="423">
        <v>567</v>
      </c>
      <c r="Y65" s="424">
        <f t="shared" si="2"/>
        <v>0</v>
      </c>
      <c r="Z65" s="426"/>
      <c r="AC65" s="426"/>
      <c r="AD65" s="426"/>
      <c r="AE65" s="426"/>
      <c r="AF65" s="426"/>
      <c r="AH65" s="426"/>
      <c r="AI65" s="426"/>
      <c r="AJ65" s="426"/>
    </row>
    <row r="66" spans="1:42" ht="13.15" customHeight="1" x14ac:dyDescent="0.2">
      <c r="A66" s="195"/>
      <c r="C66" s="6"/>
      <c r="F66" s="6"/>
      <c r="G66" s="6"/>
      <c r="H66" s="6"/>
      <c r="I66" s="6"/>
      <c r="J66" s="7"/>
      <c r="L66" s="15"/>
      <c r="P66" s="36"/>
      <c r="Q66" s="10"/>
      <c r="S66" s="460"/>
      <c r="X66" s="423">
        <v>576</v>
      </c>
      <c r="Y66" s="424">
        <f t="shared" si="2"/>
        <v>0</v>
      </c>
      <c r="Z66" s="426"/>
      <c r="AC66" s="426"/>
      <c r="AD66" s="426"/>
      <c r="AE66" s="426"/>
      <c r="AF66" s="426"/>
      <c r="AH66" s="426"/>
      <c r="AI66" s="426"/>
      <c r="AJ66" s="426"/>
    </row>
    <row r="67" spans="1:42" ht="13.15" customHeight="1" x14ac:dyDescent="0.2">
      <c r="A67" s="195"/>
      <c r="C67" s="6"/>
      <c r="F67" s="6"/>
      <c r="G67" s="6"/>
      <c r="H67" s="6"/>
      <c r="I67" s="6"/>
      <c r="J67" s="7"/>
      <c r="L67" s="15"/>
      <c r="P67" s="36"/>
      <c r="Q67" s="10"/>
      <c r="S67" s="460"/>
      <c r="X67" s="423">
        <v>585</v>
      </c>
      <c r="Y67" s="424">
        <f t="shared" si="2"/>
        <v>0</v>
      </c>
      <c r="Z67" s="426"/>
      <c r="AC67" s="426"/>
      <c r="AD67" s="426"/>
      <c r="AE67" s="426"/>
      <c r="AF67" s="426"/>
      <c r="AH67" s="426"/>
      <c r="AI67" s="426"/>
      <c r="AJ67" s="426"/>
    </row>
    <row r="68" spans="1:42" ht="13.15" customHeight="1" thickBot="1" x14ac:dyDescent="0.25">
      <c r="A68" s="195"/>
      <c r="C68" s="6"/>
      <c r="F68" s="6"/>
      <c r="G68" s="6"/>
      <c r="H68" s="6"/>
      <c r="I68" s="6"/>
      <c r="J68" s="7"/>
      <c r="L68" s="15"/>
      <c r="P68" s="36"/>
      <c r="Q68" s="10"/>
      <c r="S68" s="460"/>
      <c r="X68" s="423">
        <v>594</v>
      </c>
      <c r="Y68" s="424">
        <f t="shared" ref="Y68:Y113" si="7">IF($M$41&gt;0,X68,)</f>
        <v>0</v>
      </c>
      <c r="Z68" s="426"/>
      <c r="AC68" s="426"/>
      <c r="AD68" s="426"/>
      <c r="AE68" s="426"/>
      <c r="AF68" s="426"/>
      <c r="AH68" s="426"/>
      <c r="AI68" s="426"/>
      <c r="AJ68" s="426"/>
    </row>
    <row r="69" spans="1:42" ht="13.15" customHeight="1" x14ac:dyDescent="0.2">
      <c r="A69" s="252"/>
      <c r="B69" s="31"/>
      <c r="C69" s="139"/>
      <c r="D69" s="28"/>
      <c r="E69" s="28"/>
      <c r="F69" s="282"/>
      <c r="G69" s="151"/>
      <c r="H69" s="283"/>
      <c r="I69" s="283"/>
      <c r="J69" s="283"/>
      <c r="K69" s="151"/>
      <c r="L69" s="284"/>
      <c r="M69" s="284"/>
      <c r="N69" s="509" t="s">
        <v>177</v>
      </c>
      <c r="O69" s="509"/>
      <c r="P69" s="285"/>
      <c r="Q69" s="289">
        <f>SUM(Q41:Q58)</f>
        <v>0</v>
      </c>
      <c r="R69" s="286"/>
      <c r="S69" s="460"/>
      <c r="X69" s="423">
        <v>603</v>
      </c>
      <c r="Y69" s="424">
        <f t="shared" si="7"/>
        <v>0</v>
      </c>
      <c r="Z69" s="426"/>
      <c r="AC69" s="426"/>
      <c r="AD69" s="426"/>
      <c r="AE69" s="426"/>
      <c r="AF69" s="426"/>
      <c r="AH69" s="426"/>
      <c r="AI69" s="426"/>
      <c r="AJ69" s="426"/>
    </row>
    <row r="70" spans="1:42" ht="13.15" customHeight="1" thickBot="1" x14ac:dyDescent="0.25">
      <c r="A70" s="252"/>
      <c r="C70" s="43"/>
      <c r="D70" s="6"/>
      <c r="F70" s="287"/>
      <c r="H70" s="6"/>
      <c r="J70" s="6"/>
      <c r="L70" s="515" t="str">
        <f>'T1'!$K$16</f>
        <v>taxa de IVA (ler Normas)</v>
      </c>
      <c r="M70" s="515"/>
      <c r="N70" s="515"/>
      <c r="O70" s="515"/>
      <c r="P70" s="147">
        <f>$V$1</f>
        <v>0.23</v>
      </c>
      <c r="Q70" s="10">
        <f>SUM(Q69*P70)</f>
        <v>0</v>
      </c>
      <c r="R70" s="288"/>
      <c r="S70" s="460"/>
      <c r="X70" s="423">
        <v>612</v>
      </c>
      <c r="Y70" s="424">
        <f t="shared" si="7"/>
        <v>0</v>
      </c>
      <c r="Z70" s="426"/>
      <c r="AC70" s="426"/>
      <c r="AD70" s="426"/>
      <c r="AE70" s="426"/>
      <c r="AF70" s="426"/>
      <c r="AH70" s="426"/>
      <c r="AI70" s="426"/>
      <c r="AJ70" s="426"/>
      <c r="AK70" s="497"/>
    </row>
    <row r="71" spans="1:42" ht="13.15" customHeight="1" thickBot="1" x14ac:dyDescent="0.25">
      <c r="A71" s="197"/>
      <c r="B71" s="24"/>
      <c r="C71" s="61"/>
      <c r="D71" s="19"/>
      <c r="E71" s="19"/>
      <c r="F71" s="172"/>
      <c r="M71" s="510" t="str">
        <f>'T1'!$K$26</f>
        <v>TOTAL DA REQUISIÇÃO</v>
      </c>
      <c r="N71" s="511"/>
      <c r="O71" s="511"/>
      <c r="P71" s="511"/>
      <c r="Q71" s="281">
        <f>SUM(Q69+Q70)</f>
        <v>0</v>
      </c>
      <c r="R71" s="173"/>
      <c r="S71" s="460"/>
      <c r="X71" s="423">
        <v>621</v>
      </c>
      <c r="Y71" s="424">
        <f t="shared" si="7"/>
        <v>0</v>
      </c>
      <c r="Z71" s="426"/>
      <c r="AB71" s="409"/>
      <c r="AC71" s="426"/>
      <c r="AD71" s="426"/>
      <c r="AE71" s="426"/>
      <c r="AF71" s="426"/>
      <c r="AH71" s="426"/>
      <c r="AI71" s="426"/>
      <c r="AJ71" s="426"/>
    </row>
    <row r="72" spans="1:42" ht="13.15" customHeight="1" x14ac:dyDescent="0.2">
      <c r="A72" s="198"/>
      <c r="C72" s="62"/>
      <c r="D72" s="20"/>
      <c r="E72" s="20"/>
      <c r="F72" s="520" t="str">
        <f>'T1'!$K$1</f>
        <v>Pagamento Inicial até:</v>
      </c>
      <c r="G72" s="521"/>
      <c r="H72" s="521"/>
      <c r="I72" s="521"/>
      <c r="J72" s="541" t="str">
        <f>'T1'!$K$6</f>
        <v>(com a entrega da Requisição)</v>
      </c>
      <c r="K72" s="541"/>
      <c r="L72" s="541"/>
      <c r="M72" s="541"/>
      <c r="N72" s="556">
        <f>'T1'!$C$8</f>
        <v>45597</v>
      </c>
      <c r="O72" s="556"/>
      <c r="P72" s="147">
        <v>0.5</v>
      </c>
      <c r="Q72" s="387">
        <f>ROUND(+Q71*P72,2)</f>
        <v>0</v>
      </c>
      <c r="R72" s="173"/>
      <c r="S72" s="460"/>
      <c r="X72" s="423">
        <v>630</v>
      </c>
      <c r="Y72" s="424">
        <f t="shared" si="7"/>
        <v>0</v>
      </c>
      <c r="Z72" s="426"/>
      <c r="AC72" s="426"/>
      <c r="AD72" s="426"/>
      <c r="AE72" s="426"/>
      <c r="AF72" s="426"/>
      <c r="AH72" s="426"/>
      <c r="AI72" s="426"/>
      <c r="AJ72" s="426"/>
    </row>
    <row r="73" spans="1:42" ht="13.15" customHeight="1" thickBot="1" x14ac:dyDescent="0.25">
      <c r="A73" s="199"/>
      <c r="B73" s="64"/>
      <c r="C73" s="63"/>
      <c r="D73" s="21"/>
      <c r="E73" s="21"/>
      <c r="F73" s="522" t="str">
        <f>'T1'!$K$11</f>
        <v>Restante pagamento até:</v>
      </c>
      <c r="G73" s="523"/>
      <c r="H73" s="523"/>
      <c r="I73" s="523"/>
      <c r="J73" s="174"/>
      <c r="K73" s="174"/>
      <c r="L73" s="174"/>
      <c r="M73" s="149"/>
      <c r="N73" s="508">
        <f>'T1'!$C$3</f>
        <v>45614</v>
      </c>
      <c r="O73" s="508"/>
      <c r="P73" s="175">
        <v>0.5</v>
      </c>
      <c r="Q73" s="290">
        <f>Q71-Q72</f>
        <v>0</v>
      </c>
      <c r="R73" s="176"/>
      <c r="S73" s="460"/>
      <c r="X73" s="423">
        <v>639</v>
      </c>
      <c r="Y73" s="424">
        <f t="shared" si="7"/>
        <v>0</v>
      </c>
      <c r="Z73" s="426"/>
      <c r="AC73" s="426"/>
      <c r="AD73" s="426"/>
      <c r="AE73" s="426"/>
      <c r="AF73" s="426"/>
      <c r="AH73" s="426"/>
      <c r="AI73" s="426"/>
      <c r="AJ73" s="426"/>
    </row>
    <row r="74" spans="1:42" ht="13.15" customHeight="1" x14ac:dyDescent="0.2">
      <c r="A74" s="199"/>
      <c r="B74" s="64"/>
      <c r="C74" s="63"/>
      <c r="D74" s="21"/>
      <c r="E74" s="21"/>
      <c r="G74" s="8"/>
      <c r="H74" s="8"/>
      <c r="I74" s="8"/>
      <c r="J74" s="28"/>
      <c r="K74" s="28"/>
      <c r="L74" s="28"/>
      <c r="N74" s="135"/>
      <c r="O74" s="135"/>
      <c r="P74" s="152"/>
      <c r="Q74" s="104"/>
      <c r="R74" s="19"/>
      <c r="S74" s="460"/>
      <c r="U74" s="444"/>
      <c r="X74" s="423">
        <v>648</v>
      </c>
      <c r="Y74" s="424">
        <f t="shared" si="7"/>
        <v>0</v>
      </c>
      <c r="Z74" s="426"/>
      <c r="AC74" s="426"/>
      <c r="AD74" s="426"/>
      <c r="AE74" s="426"/>
      <c r="AF74" s="426"/>
    </row>
    <row r="75" spans="1:42" s="95" customFormat="1" ht="13.15" customHeight="1" thickBot="1" x14ac:dyDescent="0.25">
      <c r="A75" s="199"/>
      <c r="B75" s="64"/>
      <c r="C75" s="63"/>
      <c r="D75" s="21"/>
      <c r="E75" s="21"/>
      <c r="F75" s="7"/>
      <c r="G75" s="8"/>
      <c r="H75" s="8"/>
      <c r="I75" s="8"/>
      <c r="J75" s="28"/>
      <c r="K75" s="28"/>
      <c r="L75" s="28"/>
      <c r="M75" s="7"/>
      <c r="N75" s="135"/>
      <c r="O75" s="135"/>
      <c r="P75" s="152"/>
      <c r="Q75" s="104"/>
      <c r="R75" s="19"/>
      <c r="S75" s="460"/>
      <c r="T75" s="441"/>
      <c r="U75" s="497"/>
      <c r="V75" s="409"/>
      <c r="W75" s="409"/>
      <c r="X75" s="423">
        <v>657</v>
      </c>
      <c r="Y75" s="424">
        <f t="shared" si="7"/>
        <v>0</v>
      </c>
      <c r="Z75" s="426"/>
      <c r="AA75" s="415"/>
      <c r="AB75" s="415"/>
      <c r="AC75" s="426"/>
      <c r="AD75" s="426"/>
      <c r="AE75" s="426"/>
      <c r="AF75" s="426"/>
      <c r="AG75" s="500"/>
      <c r="AH75" s="415"/>
      <c r="AI75" s="415"/>
      <c r="AJ75" s="415"/>
      <c r="AK75" s="415"/>
      <c r="AL75" s="415"/>
      <c r="AM75" s="444"/>
      <c r="AN75" s="444"/>
      <c r="AO75" s="444"/>
      <c r="AP75" s="444"/>
    </row>
    <row r="76" spans="1:42" ht="13.15" customHeight="1" x14ac:dyDescent="0.2">
      <c r="A76" s="199"/>
      <c r="C76" s="524" t="str">
        <f>'T1'!$G$26</f>
        <v>Atenção!</v>
      </c>
      <c r="D76" s="525"/>
      <c r="E76" s="544" t="str">
        <f>'T2'!$A$18</f>
        <v>Pagamento a favor de:    LISBOA-FEIRAS CONGRESSOS E EVENTOS   (referência)</v>
      </c>
      <c r="F76" s="544"/>
      <c r="G76" s="544"/>
      <c r="H76" s="544"/>
      <c r="I76" s="544"/>
      <c r="J76" s="544"/>
      <c r="K76" s="544"/>
      <c r="L76" s="544"/>
      <c r="M76" s="544"/>
      <c r="N76" s="224" t="str">
        <f>'T1'!$A$2</f>
        <v>EXPODENTÁRIA 2024</v>
      </c>
      <c r="O76" s="177"/>
      <c r="P76" s="177"/>
      <c r="Q76" s="178"/>
      <c r="R76" s="71"/>
      <c r="S76" s="492"/>
      <c r="U76" s="444"/>
      <c r="X76" s="423">
        <v>666</v>
      </c>
      <c r="Y76" s="424">
        <f t="shared" si="7"/>
        <v>0</v>
      </c>
      <c r="Z76" s="426"/>
      <c r="AC76" s="426"/>
      <c r="AD76" s="426"/>
      <c r="AE76" s="426"/>
      <c r="AF76" s="426"/>
      <c r="AG76" s="500"/>
    </row>
    <row r="77" spans="1:42" s="95" customFormat="1" ht="13.15" customHeight="1" x14ac:dyDescent="0.2">
      <c r="A77" s="199"/>
      <c r="B77" s="39"/>
      <c r="C77" s="526"/>
      <c r="D77" s="527"/>
      <c r="E77" s="542" t="s">
        <v>175</v>
      </c>
      <c r="F77" s="542"/>
      <c r="G77" s="542"/>
      <c r="H77" s="542"/>
      <c r="I77" s="542"/>
      <c r="J77" s="542"/>
      <c r="K77" s="542"/>
      <c r="L77" s="542"/>
      <c r="M77" s="542"/>
      <c r="N77" s="542"/>
      <c r="O77" s="542"/>
      <c r="P77" s="542"/>
      <c r="Q77" s="543"/>
      <c r="R77" s="182"/>
      <c r="S77" s="492"/>
      <c r="T77" s="441"/>
      <c r="U77" s="409"/>
      <c r="V77" s="409"/>
      <c r="W77" s="409"/>
      <c r="X77" s="423">
        <v>675</v>
      </c>
      <c r="Y77" s="424">
        <f t="shared" si="7"/>
        <v>0</v>
      </c>
      <c r="Z77" s="426"/>
      <c r="AA77" s="415"/>
      <c r="AB77" s="415"/>
      <c r="AC77" s="426"/>
      <c r="AD77" s="426"/>
      <c r="AE77" s="426"/>
      <c r="AF77" s="426"/>
      <c r="AG77" s="415"/>
      <c r="AH77" s="415"/>
      <c r="AI77" s="415"/>
      <c r="AJ77" s="415"/>
      <c r="AK77" s="500"/>
      <c r="AL77" s="415"/>
      <c r="AM77" s="444"/>
      <c r="AN77" s="444"/>
      <c r="AO77" s="444"/>
      <c r="AP77" s="444"/>
    </row>
    <row r="78" spans="1:42" ht="13.15" customHeight="1" thickBot="1" x14ac:dyDescent="0.25">
      <c r="A78" s="199"/>
      <c r="C78" s="526"/>
      <c r="D78" s="527"/>
      <c r="E78" s="542" t="s">
        <v>176</v>
      </c>
      <c r="F78" s="542"/>
      <c r="G78" s="542"/>
      <c r="H78" s="542"/>
      <c r="I78" s="542"/>
      <c r="J78" s="542"/>
      <c r="K78" s="542"/>
      <c r="L78" s="542"/>
      <c r="M78" s="542"/>
      <c r="N78" s="542"/>
      <c r="O78" s="542"/>
      <c r="P78" s="542"/>
      <c r="Q78" s="543"/>
      <c r="R78" s="159"/>
      <c r="S78" s="492"/>
      <c r="U78" s="444"/>
      <c r="X78" s="423">
        <v>684</v>
      </c>
      <c r="Y78" s="424">
        <f t="shared" si="7"/>
        <v>0</v>
      </c>
      <c r="Z78" s="426"/>
      <c r="AC78" s="426"/>
      <c r="AD78" s="426"/>
      <c r="AE78" s="426"/>
      <c r="AF78" s="426"/>
      <c r="AK78" s="500"/>
    </row>
    <row r="79" spans="1:42" ht="13.15" customHeight="1" x14ac:dyDescent="0.2">
      <c r="A79" s="199"/>
      <c r="C79" s="526"/>
      <c r="D79" s="527"/>
      <c r="E79" s="539" t="s">
        <v>220</v>
      </c>
      <c r="F79" s="539"/>
      <c r="G79" s="539"/>
      <c r="H79" s="539"/>
      <c r="I79" s="539"/>
      <c r="J79" s="539"/>
      <c r="K79" s="533" t="s">
        <v>221</v>
      </c>
      <c r="L79" s="533"/>
      <c r="M79" s="533"/>
      <c r="N79" s="533"/>
      <c r="O79" s="533"/>
      <c r="P79" s="533"/>
      <c r="Q79" s="534"/>
      <c r="R79" s="182"/>
      <c r="S79" s="492"/>
      <c r="X79" s="423">
        <v>693</v>
      </c>
      <c r="Y79" s="424">
        <f t="shared" si="7"/>
        <v>0</v>
      </c>
      <c r="Z79" s="426"/>
      <c r="AC79" s="426"/>
      <c r="AD79" s="426"/>
      <c r="AE79" s="426"/>
      <c r="AF79" s="426"/>
      <c r="AK79" s="500"/>
    </row>
    <row r="80" spans="1:42" ht="13.15" customHeight="1" x14ac:dyDescent="0.2">
      <c r="A80" s="199"/>
      <c r="B80" s="64"/>
      <c r="C80" s="526"/>
      <c r="D80" s="527"/>
      <c r="E80" s="516" t="str">
        <f>'T2'!$A$23</f>
        <v>(os dados recolhidos são facultados pelo titular no quadro das obrigações contratuais com a Lisboa-FCE e serão mantidos enquanto durar tal relação e para esse efeito)</v>
      </c>
      <c r="F80" s="516"/>
      <c r="G80" s="516"/>
      <c r="H80" s="516"/>
      <c r="I80" s="516"/>
      <c r="J80" s="516"/>
      <c r="K80" s="516"/>
      <c r="L80" s="516"/>
      <c r="M80" s="516"/>
      <c r="N80" s="516"/>
      <c r="O80" s="516"/>
      <c r="P80" s="516"/>
      <c r="Q80" s="517"/>
      <c r="R80" s="19"/>
      <c r="S80" s="492"/>
      <c r="X80" s="423">
        <v>702</v>
      </c>
      <c r="Y80" s="424">
        <f t="shared" si="7"/>
        <v>0</v>
      </c>
      <c r="Z80" s="426"/>
      <c r="AC80" s="426"/>
      <c r="AD80" s="426"/>
      <c r="AE80" s="426"/>
      <c r="AF80" s="426"/>
      <c r="AK80" s="500"/>
    </row>
    <row r="81" spans="1:37" ht="13.15" customHeight="1" thickBot="1" x14ac:dyDescent="0.25">
      <c r="A81" s="199"/>
      <c r="B81" s="64"/>
      <c r="C81" s="537"/>
      <c r="D81" s="538"/>
      <c r="E81" s="518"/>
      <c r="F81" s="518"/>
      <c r="G81" s="518"/>
      <c r="H81" s="518"/>
      <c r="I81" s="518"/>
      <c r="J81" s="518"/>
      <c r="K81" s="518"/>
      <c r="L81" s="518"/>
      <c r="M81" s="518"/>
      <c r="N81" s="518"/>
      <c r="O81" s="518"/>
      <c r="P81" s="518"/>
      <c r="Q81" s="519"/>
      <c r="R81" s="19"/>
      <c r="S81" s="492"/>
      <c r="X81" s="423">
        <v>711</v>
      </c>
      <c r="Y81" s="424">
        <f t="shared" si="7"/>
        <v>0</v>
      </c>
      <c r="Z81" s="426"/>
      <c r="AC81" s="426"/>
      <c r="AD81" s="426"/>
      <c r="AE81" s="426"/>
      <c r="AF81" s="426"/>
      <c r="AK81" s="500"/>
    </row>
    <row r="82" spans="1:37" ht="13.15" customHeight="1" x14ac:dyDescent="0.2">
      <c r="A82" s="199"/>
      <c r="B82" s="64"/>
      <c r="C82" s="63"/>
      <c r="D82" s="21"/>
      <c r="E82" s="21"/>
      <c r="F82" s="21"/>
      <c r="G82" s="21"/>
      <c r="H82" s="19"/>
      <c r="I82" s="134"/>
      <c r="J82" s="134"/>
      <c r="K82" s="27"/>
      <c r="L82" s="27"/>
      <c r="M82" s="27"/>
      <c r="N82" s="26"/>
      <c r="O82" s="26"/>
      <c r="P82" s="22"/>
      <c r="Q82" s="19"/>
      <c r="R82" s="19"/>
      <c r="S82" s="492"/>
      <c r="X82" s="423">
        <v>720</v>
      </c>
      <c r="Y82" s="424">
        <f t="shared" si="7"/>
        <v>0</v>
      </c>
      <c r="Z82" s="426"/>
      <c r="AC82" s="426"/>
      <c r="AD82" s="426"/>
      <c r="AE82" s="426"/>
      <c r="AF82" s="426"/>
      <c r="AK82" s="500"/>
    </row>
    <row r="83" spans="1:37" ht="13.15" customHeight="1" x14ac:dyDescent="0.2">
      <c r="A83" s="199"/>
      <c r="B83" s="64"/>
      <c r="C83" s="63"/>
      <c r="D83" s="21"/>
      <c r="E83" s="21"/>
      <c r="F83" s="21"/>
      <c r="G83" s="21"/>
      <c r="H83" s="19"/>
      <c r="I83" s="134"/>
      <c r="J83" s="134"/>
      <c r="K83" s="27"/>
      <c r="L83" s="27"/>
      <c r="M83" s="27"/>
      <c r="N83" s="26"/>
      <c r="O83" s="26"/>
      <c r="P83" s="22"/>
      <c r="Q83" s="19"/>
      <c r="R83" s="19"/>
      <c r="S83" s="492"/>
      <c r="X83" s="423">
        <v>729</v>
      </c>
      <c r="Y83" s="424">
        <f t="shared" si="7"/>
        <v>0</v>
      </c>
      <c r="Z83" s="426"/>
      <c r="AC83" s="426"/>
      <c r="AD83" s="426"/>
      <c r="AE83" s="426"/>
      <c r="AF83" s="426"/>
      <c r="AK83" s="500"/>
    </row>
    <row r="84" spans="1:37" ht="13.15" customHeight="1" thickBot="1" x14ac:dyDescent="0.25">
      <c r="A84" s="199"/>
      <c r="B84" s="34" t="s">
        <v>40</v>
      </c>
      <c r="C84" s="388" t="str">
        <f>'T2'!$A$28</f>
        <v>PRESTA CONSENTIMENTO AO TRATAMENTO DOS DADOS CONSTANTES NESTA REQUISIÇÃO DE PARTICIPAÇÃO?</v>
      </c>
      <c r="D84" s="21"/>
      <c r="E84" s="21"/>
      <c r="F84" s="21"/>
      <c r="G84" s="21"/>
      <c r="H84" s="19"/>
      <c r="I84" s="134"/>
      <c r="J84" s="134"/>
      <c r="K84" s="27"/>
      <c r="L84" s="27"/>
      <c r="M84" s="27"/>
      <c r="N84" s="26"/>
      <c r="O84" s="153" t="str">
        <f>'T1'!$C$17</f>
        <v>Ler+</v>
      </c>
      <c r="P84" s="269"/>
      <c r="Q84" s="19"/>
      <c r="R84" s="19"/>
      <c r="S84" s="492"/>
      <c r="X84" s="423">
        <v>738</v>
      </c>
      <c r="Y84" s="424">
        <f t="shared" si="7"/>
        <v>0</v>
      </c>
      <c r="Z84" s="426"/>
      <c r="AC84" s="426"/>
      <c r="AD84" s="426"/>
      <c r="AE84" s="426"/>
      <c r="AF84" s="426"/>
      <c r="AK84" s="500"/>
    </row>
    <row r="85" spans="1:37" ht="13.15" customHeight="1" x14ac:dyDescent="0.2">
      <c r="A85" s="199"/>
      <c r="B85" s="64"/>
      <c r="C85" s="63"/>
      <c r="D85" s="21"/>
      <c r="E85" s="21"/>
      <c r="F85" s="21"/>
      <c r="G85" s="21"/>
      <c r="H85" s="19"/>
      <c r="I85" s="134"/>
      <c r="J85" s="134"/>
      <c r="K85" s="27"/>
      <c r="L85" s="27"/>
      <c r="M85" s="27"/>
      <c r="N85" s="26"/>
      <c r="O85" s="540">
        <f>IF(P84&gt;0,0,IF(Q69&gt;0,U14,))</f>
        <v>0</v>
      </c>
      <c r="P85" s="540"/>
      <c r="Q85" s="540"/>
      <c r="R85" s="19"/>
      <c r="S85" s="492"/>
      <c r="X85" s="423">
        <v>747</v>
      </c>
      <c r="Y85" s="424">
        <f t="shared" si="7"/>
        <v>0</v>
      </c>
      <c r="Z85" s="426"/>
      <c r="AC85" s="426"/>
      <c r="AD85" s="426"/>
      <c r="AE85" s="426"/>
      <c r="AF85" s="426"/>
      <c r="AK85" s="500"/>
    </row>
    <row r="86" spans="1:37" ht="13.15" customHeight="1" x14ac:dyDescent="0.2">
      <c r="A86" s="199"/>
      <c r="B86" s="64"/>
      <c r="C86" s="63"/>
      <c r="D86" s="21"/>
      <c r="E86" s="21"/>
      <c r="F86" s="21"/>
      <c r="G86" s="21"/>
      <c r="H86" s="19"/>
      <c r="I86" s="134"/>
      <c r="J86" s="134"/>
      <c r="K86" s="27"/>
      <c r="L86" s="27"/>
      <c r="M86" s="27"/>
      <c r="N86" s="26"/>
      <c r="O86" s="26"/>
      <c r="P86" s="22"/>
      <c r="Q86" s="19"/>
      <c r="R86" s="19"/>
      <c r="S86" s="492"/>
      <c r="X86" s="423">
        <v>756</v>
      </c>
      <c r="Y86" s="424">
        <f t="shared" si="7"/>
        <v>0</v>
      </c>
      <c r="Z86" s="426"/>
      <c r="AC86" s="426"/>
      <c r="AD86" s="426"/>
      <c r="AE86" s="426"/>
      <c r="AF86" s="426"/>
      <c r="AK86" s="500"/>
    </row>
    <row r="87" spans="1:37" ht="13.15" customHeight="1" thickBot="1" x14ac:dyDescent="0.25">
      <c r="A87" s="200"/>
      <c r="B87" s="64"/>
      <c r="C87" s="532" t="str">
        <f>'T1'!$E$6</f>
        <v>Assinatura:</v>
      </c>
      <c r="D87" s="532"/>
      <c r="E87" s="536"/>
      <c r="F87" s="536"/>
      <c r="G87" s="536"/>
      <c r="H87" s="536"/>
      <c r="I87" s="536"/>
      <c r="J87" s="536"/>
      <c r="K87" s="536"/>
      <c r="L87" s="536"/>
      <c r="M87" s="6"/>
      <c r="N87" s="170" t="str">
        <f>'T1'!$E$20</f>
        <v>Data:</v>
      </c>
      <c r="O87" s="535"/>
      <c r="P87" s="535"/>
      <c r="Q87" s="535"/>
      <c r="R87" s="6"/>
      <c r="S87" s="460"/>
      <c r="X87" s="423">
        <v>765</v>
      </c>
      <c r="Y87" s="424">
        <f t="shared" si="7"/>
        <v>0</v>
      </c>
      <c r="Z87" s="426"/>
      <c r="AC87" s="426"/>
      <c r="AD87" s="426"/>
      <c r="AE87" s="426"/>
      <c r="AF87" s="426"/>
      <c r="AK87" s="500"/>
    </row>
    <row r="88" spans="1:37" ht="13.15" customHeight="1" x14ac:dyDescent="0.2">
      <c r="A88" s="200"/>
      <c r="B88" s="64"/>
      <c r="C88" s="170"/>
      <c r="D88" s="170"/>
      <c r="E88" s="170"/>
      <c r="F88" s="170"/>
      <c r="G88" s="170"/>
      <c r="H88" s="170"/>
      <c r="I88" s="170"/>
      <c r="J88" s="170"/>
      <c r="K88" s="170"/>
      <c r="L88" s="170"/>
      <c r="M88" s="170"/>
      <c r="N88" s="170"/>
      <c r="O88" s="170"/>
      <c r="P88" s="170"/>
      <c r="Q88" s="170"/>
      <c r="R88" s="170"/>
      <c r="S88" s="460"/>
      <c r="X88" s="423">
        <v>774</v>
      </c>
      <c r="Y88" s="424">
        <f t="shared" si="7"/>
        <v>0</v>
      </c>
      <c r="Z88" s="426"/>
      <c r="AC88" s="426"/>
      <c r="AD88" s="426"/>
      <c r="AE88" s="426"/>
      <c r="AF88" s="426"/>
      <c r="AK88" s="500"/>
    </row>
    <row r="89" spans="1:37" ht="13.15" customHeight="1" thickBot="1" x14ac:dyDescent="0.25">
      <c r="A89" s="200"/>
      <c r="B89" s="6"/>
      <c r="C89" s="105"/>
      <c r="D89" s="6"/>
      <c r="E89" s="24"/>
      <c r="F89" s="24"/>
      <c r="G89" s="170"/>
      <c r="H89" s="170"/>
      <c r="J89" s="170"/>
      <c r="K89" s="23"/>
      <c r="L89" s="23"/>
      <c r="M89" s="18"/>
      <c r="N89" s="23"/>
      <c r="O89" s="23"/>
      <c r="P89" s="25"/>
      <c r="Q89" s="25"/>
      <c r="R89" s="6"/>
      <c r="S89" s="460"/>
      <c r="X89" s="423">
        <v>783</v>
      </c>
      <c r="Y89" s="424">
        <f t="shared" si="7"/>
        <v>0</v>
      </c>
      <c r="Z89" s="426"/>
      <c r="AC89" s="426"/>
      <c r="AD89" s="426"/>
      <c r="AE89" s="426"/>
      <c r="AF89" s="426"/>
      <c r="AK89" s="500"/>
    </row>
    <row r="90" spans="1:37" ht="13.15" customHeight="1" x14ac:dyDescent="0.2">
      <c r="A90" s="200"/>
      <c r="C90" s="524" t="str">
        <f>'T1'!$C$22</f>
        <v>Enviar para:</v>
      </c>
      <c r="D90" s="525"/>
      <c r="E90" s="210" t="s">
        <v>215</v>
      </c>
      <c r="F90" s="210"/>
      <c r="G90" s="210"/>
      <c r="H90" s="210"/>
      <c r="I90" s="210"/>
      <c r="J90" s="210"/>
      <c r="K90" s="210"/>
      <c r="L90" s="184"/>
      <c r="M90" s="18"/>
      <c r="N90" s="23"/>
      <c r="O90" s="23"/>
      <c r="P90" s="25"/>
      <c r="Q90" s="25"/>
      <c r="R90" s="6"/>
      <c r="S90" s="460"/>
      <c r="X90" s="423">
        <v>792</v>
      </c>
      <c r="Y90" s="424">
        <f t="shared" si="7"/>
        <v>0</v>
      </c>
      <c r="Z90" s="426"/>
      <c r="AC90" s="426"/>
      <c r="AD90" s="426"/>
      <c r="AE90" s="426"/>
      <c r="AF90" s="426"/>
      <c r="AK90" s="500"/>
    </row>
    <row r="91" spans="1:37" ht="13.15" customHeight="1" x14ac:dyDescent="0.2">
      <c r="A91" s="201"/>
      <c r="C91" s="526"/>
      <c r="D91" s="527"/>
      <c r="E91" s="180" t="s">
        <v>216</v>
      </c>
      <c r="F91" s="211" t="s">
        <v>217</v>
      </c>
      <c r="G91" s="181"/>
      <c r="H91" s="212"/>
      <c r="I91" s="213"/>
      <c r="J91" s="213"/>
      <c r="K91" s="213"/>
      <c r="L91" s="183"/>
      <c r="M91" s="16"/>
      <c r="N91" s="39"/>
      <c r="O91" s="40"/>
      <c r="P91" s="41"/>
      <c r="Q91" s="41"/>
      <c r="R91" s="71"/>
      <c r="S91" s="501"/>
      <c r="X91" s="423">
        <v>801</v>
      </c>
      <c r="Y91" s="424">
        <f t="shared" si="7"/>
        <v>0</v>
      </c>
      <c r="Z91" s="426"/>
      <c r="AC91" s="426"/>
      <c r="AD91" s="426"/>
      <c r="AE91" s="426"/>
      <c r="AF91" s="426"/>
      <c r="AK91" s="500"/>
    </row>
    <row r="92" spans="1:37" ht="13.15" customHeight="1" x14ac:dyDescent="0.2">
      <c r="A92" s="201"/>
      <c r="C92" s="526"/>
      <c r="D92" s="527"/>
      <c r="E92" s="179" t="s">
        <v>218</v>
      </c>
      <c r="F92" s="179"/>
      <c r="G92" s="179"/>
      <c r="H92" s="179"/>
      <c r="I92" s="179"/>
      <c r="J92" s="179"/>
      <c r="K92" s="179"/>
      <c r="L92" s="183"/>
      <c r="M92" s="16"/>
      <c r="N92" s="39"/>
      <c r="O92" s="40"/>
      <c r="P92" s="41"/>
      <c r="Q92" s="41"/>
      <c r="R92" s="71"/>
      <c r="S92" s="501"/>
      <c r="X92" s="423">
        <v>810</v>
      </c>
      <c r="Y92" s="424">
        <f t="shared" si="7"/>
        <v>0</v>
      </c>
      <c r="Z92" s="426"/>
      <c r="AC92" s="426"/>
      <c r="AD92" s="426"/>
      <c r="AE92" s="426"/>
      <c r="AF92" s="426"/>
      <c r="AK92" s="500"/>
    </row>
    <row r="93" spans="1:37" ht="13.15" customHeight="1" thickBot="1" x14ac:dyDescent="0.25">
      <c r="A93" s="202"/>
      <c r="B93" s="206"/>
      <c r="C93" s="528"/>
      <c r="D93" s="529"/>
      <c r="E93" s="205" t="s">
        <v>219</v>
      </c>
      <c r="F93" s="205"/>
      <c r="G93" s="205"/>
      <c r="H93" s="203" t="s">
        <v>46</v>
      </c>
      <c r="I93" s="204"/>
      <c r="J93" s="209"/>
      <c r="K93" s="530" t="s">
        <v>95</v>
      </c>
      <c r="L93" s="531"/>
      <c r="M93" s="214"/>
      <c r="N93" s="214"/>
      <c r="O93" s="207"/>
      <c r="P93" s="208"/>
      <c r="Q93" s="208"/>
      <c r="R93" s="205"/>
      <c r="S93" s="502"/>
      <c r="X93" s="423">
        <v>819</v>
      </c>
      <c r="Y93" s="424">
        <f t="shared" si="7"/>
        <v>0</v>
      </c>
      <c r="Z93" s="426"/>
      <c r="AC93" s="426"/>
      <c r="AD93" s="426"/>
      <c r="AE93" s="426"/>
      <c r="AF93" s="426"/>
      <c r="AK93" s="500"/>
    </row>
    <row r="94" spans="1:37" ht="13.15" customHeight="1" thickTop="1" x14ac:dyDescent="0.2">
      <c r="J94" s="15"/>
      <c r="X94" s="423">
        <v>828</v>
      </c>
      <c r="Y94" s="424">
        <f t="shared" si="7"/>
        <v>0</v>
      </c>
      <c r="Z94" s="426"/>
      <c r="AC94" s="426"/>
      <c r="AD94" s="426"/>
      <c r="AE94" s="426"/>
      <c r="AF94" s="426"/>
      <c r="AK94" s="500"/>
    </row>
    <row r="95" spans="1:37" ht="13.15" customHeight="1" x14ac:dyDescent="0.2">
      <c r="X95" s="423">
        <v>837</v>
      </c>
      <c r="Y95" s="424">
        <f t="shared" si="7"/>
        <v>0</v>
      </c>
      <c r="Z95" s="426"/>
      <c r="AC95" s="426"/>
      <c r="AD95" s="426"/>
      <c r="AE95" s="426"/>
      <c r="AF95" s="426"/>
      <c r="AK95" s="500"/>
    </row>
    <row r="96" spans="1:37" ht="13.15" customHeight="1" x14ac:dyDescent="0.2">
      <c r="C96" s="106"/>
      <c r="D96" s="95"/>
      <c r="E96" s="95"/>
      <c r="F96" s="95"/>
      <c r="G96" s="95"/>
      <c r="I96" s="6"/>
      <c r="J96" s="6"/>
      <c r="K96" s="6"/>
      <c r="L96" s="95"/>
      <c r="N96" s="95"/>
      <c r="O96" s="95"/>
      <c r="P96" s="95"/>
      <c r="Q96" s="95"/>
      <c r="R96" s="95"/>
      <c r="X96" s="423">
        <v>846</v>
      </c>
      <c r="Y96" s="424">
        <f t="shared" si="7"/>
        <v>0</v>
      </c>
      <c r="Z96" s="426"/>
      <c r="AC96" s="426"/>
      <c r="AD96" s="426"/>
      <c r="AE96" s="426"/>
      <c r="AF96" s="426"/>
      <c r="AK96" s="500"/>
    </row>
    <row r="97" spans="4:37" ht="13.15" customHeight="1" x14ac:dyDescent="0.2">
      <c r="X97" s="423">
        <v>855</v>
      </c>
      <c r="Y97" s="424">
        <f t="shared" si="7"/>
        <v>0</v>
      </c>
      <c r="Z97" s="426"/>
      <c r="AC97" s="426"/>
      <c r="AD97" s="426"/>
      <c r="AE97" s="426"/>
      <c r="AF97" s="426"/>
      <c r="AK97" s="500"/>
    </row>
    <row r="98" spans="4:37" ht="13.15" customHeight="1" x14ac:dyDescent="0.25">
      <c r="D98" s="107"/>
      <c r="X98" s="423">
        <v>864</v>
      </c>
      <c r="Y98" s="424">
        <f t="shared" si="7"/>
        <v>0</v>
      </c>
      <c r="Z98" s="426"/>
      <c r="AB98" s="409"/>
      <c r="AC98" s="426"/>
      <c r="AD98" s="426"/>
      <c r="AE98" s="426"/>
      <c r="AF98" s="426"/>
      <c r="AK98" s="500"/>
    </row>
    <row r="99" spans="4:37" ht="13.15" customHeight="1" x14ac:dyDescent="0.2">
      <c r="X99" s="423">
        <v>873</v>
      </c>
      <c r="Y99" s="424">
        <f t="shared" si="7"/>
        <v>0</v>
      </c>
      <c r="Z99" s="426"/>
      <c r="AB99" s="409"/>
      <c r="AC99" s="426"/>
      <c r="AD99" s="426"/>
      <c r="AE99" s="426"/>
      <c r="AF99" s="426"/>
      <c r="AK99" s="500"/>
    </row>
    <row r="100" spans="4:37" ht="13.15" customHeight="1" x14ac:dyDescent="0.2">
      <c r="X100" s="423">
        <v>882</v>
      </c>
      <c r="Y100" s="424">
        <f t="shared" si="7"/>
        <v>0</v>
      </c>
      <c r="Z100" s="426"/>
      <c r="AB100" s="409"/>
      <c r="AC100" s="426"/>
      <c r="AD100" s="426"/>
      <c r="AE100" s="426"/>
      <c r="AF100" s="426"/>
      <c r="AK100" s="500"/>
    </row>
    <row r="101" spans="4:37" ht="13.15" customHeight="1" x14ac:dyDescent="0.2">
      <c r="X101" s="423">
        <v>891</v>
      </c>
      <c r="Y101" s="424">
        <f t="shared" si="7"/>
        <v>0</v>
      </c>
      <c r="Z101" s="426"/>
      <c r="AB101" s="409"/>
      <c r="AC101" s="426"/>
      <c r="AD101" s="426"/>
      <c r="AE101" s="426"/>
      <c r="AF101" s="426"/>
      <c r="AK101" s="500"/>
    </row>
    <row r="102" spans="4:37" ht="13.15" customHeight="1" x14ac:dyDescent="0.2">
      <c r="X102" s="423">
        <v>900</v>
      </c>
      <c r="Y102" s="424">
        <f t="shared" si="7"/>
        <v>0</v>
      </c>
      <c r="Z102" s="426"/>
      <c r="AB102" s="409"/>
      <c r="AC102" s="426"/>
      <c r="AD102" s="426"/>
      <c r="AE102" s="426"/>
      <c r="AF102" s="426"/>
      <c r="AK102" s="500"/>
    </row>
    <row r="103" spans="4:37" ht="13.15" customHeight="1" x14ac:dyDescent="0.2">
      <c r="X103" s="423">
        <v>909</v>
      </c>
      <c r="Y103" s="424">
        <f t="shared" si="7"/>
        <v>0</v>
      </c>
      <c r="Z103" s="426"/>
      <c r="AC103" s="426"/>
      <c r="AD103" s="426"/>
      <c r="AE103" s="426"/>
      <c r="AF103" s="426"/>
      <c r="AK103" s="500"/>
    </row>
    <row r="104" spans="4:37" ht="12.6" customHeight="1" x14ac:dyDescent="0.2">
      <c r="X104" s="423">
        <v>918</v>
      </c>
      <c r="Y104" s="424">
        <f t="shared" si="7"/>
        <v>0</v>
      </c>
      <c r="Z104" s="426"/>
      <c r="AC104" s="426"/>
      <c r="AD104" s="426"/>
      <c r="AE104" s="426"/>
      <c r="AF104" s="426"/>
      <c r="AK104" s="500"/>
    </row>
    <row r="105" spans="4:37" ht="12.6" customHeight="1" x14ac:dyDescent="0.2">
      <c r="X105" s="423">
        <v>927</v>
      </c>
      <c r="Y105" s="424">
        <f t="shared" si="7"/>
        <v>0</v>
      </c>
      <c r="Z105" s="426"/>
      <c r="AC105" s="426"/>
      <c r="AD105" s="426"/>
      <c r="AE105" s="426"/>
      <c r="AF105" s="426"/>
      <c r="AK105" s="500"/>
    </row>
    <row r="106" spans="4:37" ht="12.6" customHeight="1" x14ac:dyDescent="0.2">
      <c r="X106" s="423">
        <v>936</v>
      </c>
      <c r="Y106" s="424">
        <f t="shared" si="7"/>
        <v>0</v>
      </c>
      <c r="Z106" s="426"/>
      <c r="AC106" s="426"/>
      <c r="AD106" s="426"/>
      <c r="AE106" s="426"/>
      <c r="AF106" s="426"/>
      <c r="AK106" s="500"/>
    </row>
    <row r="107" spans="4:37" ht="12.6" customHeight="1" x14ac:dyDescent="0.2">
      <c r="X107" s="423">
        <v>945</v>
      </c>
      <c r="Y107" s="424">
        <f t="shared" si="7"/>
        <v>0</v>
      </c>
      <c r="Z107" s="426"/>
      <c r="AC107" s="426"/>
      <c r="AD107" s="426"/>
      <c r="AE107" s="426"/>
      <c r="AF107" s="426"/>
      <c r="AK107" s="500"/>
    </row>
    <row r="108" spans="4:37" ht="12.6" customHeight="1" x14ac:dyDescent="0.2">
      <c r="X108" s="423">
        <v>954</v>
      </c>
      <c r="Y108" s="424">
        <f t="shared" si="7"/>
        <v>0</v>
      </c>
      <c r="AB108" s="497"/>
      <c r="AC108" s="426"/>
      <c r="AD108" s="426"/>
      <c r="AE108" s="426"/>
      <c r="AF108" s="426"/>
      <c r="AK108" s="500"/>
    </row>
    <row r="109" spans="4:37" ht="12.6" customHeight="1" x14ac:dyDescent="0.2">
      <c r="X109" s="423">
        <v>963</v>
      </c>
      <c r="Y109" s="424">
        <f t="shared" si="7"/>
        <v>0</v>
      </c>
      <c r="AB109" s="497"/>
      <c r="AC109" s="426"/>
      <c r="AD109" s="426"/>
      <c r="AE109" s="426"/>
      <c r="AF109" s="426"/>
      <c r="AK109" s="500"/>
    </row>
    <row r="110" spans="4:37" ht="12.6" customHeight="1" x14ac:dyDescent="0.2">
      <c r="X110" s="423">
        <v>972</v>
      </c>
      <c r="Y110" s="424">
        <f t="shared" si="7"/>
        <v>0</v>
      </c>
      <c r="AB110" s="497"/>
      <c r="AK110" s="500"/>
    </row>
    <row r="111" spans="4:37" ht="12.6" customHeight="1" x14ac:dyDescent="0.2">
      <c r="X111" s="423">
        <v>981</v>
      </c>
      <c r="Y111" s="424">
        <f t="shared" si="7"/>
        <v>0</v>
      </c>
      <c r="AB111" s="497"/>
      <c r="AK111" s="500"/>
    </row>
    <row r="112" spans="4:37" ht="12.6" customHeight="1" x14ac:dyDescent="0.2">
      <c r="X112" s="423">
        <v>990</v>
      </c>
      <c r="Y112" s="424">
        <f t="shared" si="7"/>
        <v>0</v>
      </c>
      <c r="AB112" s="497"/>
      <c r="AK112" s="500"/>
    </row>
    <row r="113" spans="1:42" x14ac:dyDescent="0.2">
      <c r="X113" s="503">
        <v>999</v>
      </c>
      <c r="Y113" s="424">
        <f t="shared" si="7"/>
        <v>0</v>
      </c>
      <c r="AB113" s="497"/>
      <c r="AK113" s="500"/>
    </row>
    <row r="114" spans="1:42" ht="12.6" customHeight="1" x14ac:dyDescent="0.2">
      <c r="Z114" s="426"/>
      <c r="AB114" s="497"/>
      <c r="AK114" s="500"/>
    </row>
    <row r="115" spans="1:42" ht="12.6" customHeight="1" x14ac:dyDescent="0.2">
      <c r="Z115" s="426"/>
      <c r="AB115" s="497"/>
      <c r="AK115" s="500"/>
    </row>
    <row r="116" spans="1:42" x14ac:dyDescent="0.2">
      <c r="Z116" s="426"/>
      <c r="AB116" s="497"/>
      <c r="AK116" s="500"/>
    </row>
    <row r="117" spans="1:42" ht="12.6" customHeight="1" x14ac:dyDescent="0.2">
      <c r="Z117" s="426"/>
      <c r="AB117" s="409"/>
      <c r="AK117" s="500"/>
    </row>
    <row r="118" spans="1:42" ht="12.6" customHeight="1" x14ac:dyDescent="0.2">
      <c r="Z118" s="426"/>
      <c r="AB118" s="409"/>
      <c r="AK118" s="500"/>
    </row>
    <row r="119" spans="1:42" ht="12.6" customHeight="1" x14ac:dyDescent="0.2">
      <c r="Z119" s="426"/>
      <c r="AB119" s="475"/>
      <c r="AK119" s="500"/>
    </row>
    <row r="120" spans="1:42" ht="12.6" customHeight="1" x14ac:dyDescent="0.2">
      <c r="Z120" s="426"/>
      <c r="AK120" s="500"/>
    </row>
    <row r="121" spans="1:42" ht="12.6" customHeight="1" x14ac:dyDescent="0.2">
      <c r="Z121" s="426"/>
      <c r="AK121" s="500"/>
    </row>
    <row r="122" spans="1:42" x14ac:dyDescent="0.2">
      <c r="Z122" s="426"/>
      <c r="AK122" s="500"/>
    </row>
    <row r="123" spans="1:42" x14ac:dyDescent="0.2">
      <c r="Z123" s="426"/>
      <c r="AK123" s="500"/>
    </row>
    <row r="124" spans="1:42" x14ac:dyDescent="0.2">
      <c r="Z124" s="426"/>
      <c r="AK124" s="500"/>
    </row>
    <row r="125" spans="1:42" s="6" customFormat="1" ht="11.45" customHeight="1" x14ac:dyDescent="0.2">
      <c r="A125" s="95"/>
      <c r="B125" s="39"/>
      <c r="C125" s="31"/>
      <c r="D125" s="7"/>
      <c r="E125" s="7"/>
      <c r="F125" s="7"/>
      <c r="G125" s="7"/>
      <c r="H125" s="7"/>
      <c r="I125" s="7"/>
      <c r="J125" s="103"/>
      <c r="K125" s="7"/>
      <c r="L125" s="7"/>
      <c r="M125" s="7"/>
      <c r="N125" s="7"/>
      <c r="O125" s="7"/>
      <c r="P125" s="7"/>
      <c r="Q125" s="7"/>
      <c r="R125" s="7"/>
      <c r="S125" s="409"/>
      <c r="T125" s="441"/>
      <c r="U125" s="409"/>
      <c r="V125" s="409"/>
      <c r="W125" s="409"/>
      <c r="X125" s="409"/>
      <c r="Y125" s="409"/>
      <c r="Z125" s="426"/>
      <c r="AA125" s="415"/>
      <c r="AB125" s="415"/>
      <c r="AC125" s="415"/>
      <c r="AD125" s="415"/>
      <c r="AE125" s="415"/>
      <c r="AF125" s="415"/>
      <c r="AG125" s="415"/>
      <c r="AH125" s="415"/>
      <c r="AI125" s="415"/>
      <c r="AJ125" s="415"/>
      <c r="AK125" s="500"/>
      <c r="AL125" s="415"/>
      <c r="AM125" s="409"/>
      <c r="AN125" s="409"/>
      <c r="AO125" s="409"/>
      <c r="AP125" s="409"/>
    </row>
    <row r="126" spans="1:42" s="6" customFormat="1" ht="11.45" customHeight="1" x14ac:dyDescent="0.2">
      <c r="A126" s="95"/>
      <c r="B126" s="39"/>
      <c r="C126" s="31"/>
      <c r="D126" s="7"/>
      <c r="E126" s="7"/>
      <c r="F126" s="7"/>
      <c r="G126" s="7"/>
      <c r="H126" s="7"/>
      <c r="I126" s="7"/>
      <c r="J126" s="103"/>
      <c r="K126" s="7"/>
      <c r="L126" s="7"/>
      <c r="M126" s="7"/>
      <c r="N126" s="7"/>
      <c r="O126" s="7"/>
      <c r="P126" s="7"/>
      <c r="Q126" s="7"/>
      <c r="R126" s="7"/>
      <c r="S126" s="409"/>
      <c r="T126" s="441"/>
      <c r="U126" s="409"/>
      <c r="V126" s="409"/>
      <c r="W126" s="409"/>
      <c r="X126" s="409"/>
      <c r="Y126" s="409"/>
      <c r="Z126" s="426"/>
      <c r="AA126" s="415"/>
      <c r="AB126" s="415"/>
      <c r="AC126" s="415"/>
      <c r="AD126" s="415"/>
      <c r="AE126" s="415"/>
      <c r="AF126" s="415"/>
      <c r="AG126" s="415"/>
      <c r="AH126" s="415"/>
      <c r="AI126" s="415"/>
      <c r="AJ126" s="415"/>
      <c r="AK126" s="500"/>
      <c r="AL126" s="415"/>
      <c r="AM126" s="409"/>
      <c r="AN126" s="409"/>
      <c r="AO126" s="409"/>
      <c r="AP126" s="409"/>
    </row>
    <row r="127" spans="1:42" s="6" customFormat="1" ht="11.45" customHeight="1" x14ac:dyDescent="0.2">
      <c r="A127" s="95"/>
      <c r="B127" s="39"/>
      <c r="C127" s="31"/>
      <c r="D127" s="7"/>
      <c r="E127" s="7"/>
      <c r="F127" s="7"/>
      <c r="G127" s="7"/>
      <c r="H127" s="7"/>
      <c r="I127" s="7"/>
      <c r="J127" s="103"/>
      <c r="K127" s="7"/>
      <c r="L127" s="7"/>
      <c r="M127" s="7"/>
      <c r="N127" s="7"/>
      <c r="O127" s="7"/>
      <c r="P127" s="7"/>
      <c r="Q127" s="7"/>
      <c r="R127" s="7"/>
      <c r="S127" s="409"/>
      <c r="T127" s="441"/>
      <c r="U127" s="409"/>
      <c r="V127" s="409"/>
      <c r="W127" s="409"/>
      <c r="X127" s="409"/>
      <c r="Y127" s="409"/>
      <c r="Z127" s="426"/>
      <c r="AA127" s="415"/>
      <c r="AB127" s="415"/>
      <c r="AC127" s="415"/>
      <c r="AD127" s="415"/>
      <c r="AE127" s="415"/>
      <c r="AF127" s="415"/>
      <c r="AG127" s="415"/>
      <c r="AH127" s="415"/>
      <c r="AI127" s="415"/>
      <c r="AJ127" s="415"/>
      <c r="AK127" s="500"/>
      <c r="AL127" s="415"/>
      <c r="AM127" s="409"/>
      <c r="AN127" s="409"/>
      <c r="AO127" s="409"/>
      <c r="AP127" s="409"/>
    </row>
    <row r="128" spans="1:42" s="6" customFormat="1" x14ac:dyDescent="0.2">
      <c r="A128" s="95"/>
      <c r="B128" s="39"/>
      <c r="C128" s="31"/>
      <c r="D128" s="7"/>
      <c r="E128" s="7"/>
      <c r="F128" s="7"/>
      <c r="G128" s="7"/>
      <c r="H128" s="7"/>
      <c r="I128" s="7"/>
      <c r="J128" s="103"/>
      <c r="K128" s="7"/>
      <c r="L128" s="7"/>
      <c r="M128" s="7"/>
      <c r="N128" s="7"/>
      <c r="O128" s="7"/>
      <c r="P128" s="7"/>
      <c r="Q128" s="7"/>
      <c r="R128" s="7"/>
      <c r="S128" s="409"/>
      <c r="T128" s="441"/>
      <c r="U128" s="409"/>
      <c r="V128" s="409"/>
      <c r="W128" s="409"/>
      <c r="X128" s="409"/>
      <c r="Y128" s="409"/>
      <c r="Z128" s="426"/>
      <c r="AA128" s="415"/>
      <c r="AB128" s="415"/>
      <c r="AC128" s="415"/>
      <c r="AD128" s="415"/>
      <c r="AE128" s="415"/>
      <c r="AF128" s="415"/>
      <c r="AG128" s="415"/>
      <c r="AH128" s="415"/>
      <c r="AI128" s="415"/>
      <c r="AJ128" s="415"/>
      <c r="AK128" s="500"/>
      <c r="AL128" s="415"/>
      <c r="AM128" s="409"/>
      <c r="AN128" s="409"/>
      <c r="AO128" s="409"/>
      <c r="AP128" s="409"/>
    </row>
    <row r="129" spans="1:42" s="6" customFormat="1" x14ac:dyDescent="0.2">
      <c r="A129" s="95"/>
      <c r="B129" s="39"/>
      <c r="C129" s="31"/>
      <c r="D129" s="7"/>
      <c r="E129" s="7"/>
      <c r="F129" s="7"/>
      <c r="G129" s="7"/>
      <c r="H129" s="7"/>
      <c r="I129" s="7"/>
      <c r="J129" s="103"/>
      <c r="K129" s="7"/>
      <c r="L129" s="7"/>
      <c r="M129" s="7"/>
      <c r="N129" s="7"/>
      <c r="O129" s="7"/>
      <c r="P129" s="7"/>
      <c r="Q129" s="7"/>
      <c r="R129" s="7"/>
      <c r="S129" s="409"/>
      <c r="T129" s="441"/>
      <c r="U129" s="409"/>
      <c r="V129" s="409"/>
      <c r="W129" s="409"/>
      <c r="X129" s="409"/>
      <c r="Y129" s="409"/>
      <c r="Z129" s="426"/>
      <c r="AA129" s="415"/>
      <c r="AB129" s="415"/>
      <c r="AC129" s="415"/>
      <c r="AD129" s="415"/>
      <c r="AE129" s="415"/>
      <c r="AF129" s="415"/>
      <c r="AG129" s="415"/>
      <c r="AH129" s="415"/>
      <c r="AI129" s="415"/>
      <c r="AJ129" s="415"/>
      <c r="AK129" s="500"/>
      <c r="AL129" s="415"/>
      <c r="AM129" s="409"/>
      <c r="AN129" s="409"/>
      <c r="AO129" s="409"/>
      <c r="AP129" s="409"/>
    </row>
    <row r="130" spans="1:42" ht="11.45" customHeight="1" x14ac:dyDescent="0.2">
      <c r="Z130" s="426"/>
      <c r="AK130" s="500"/>
    </row>
    <row r="131" spans="1:42" ht="11.45" customHeight="1" x14ac:dyDescent="0.2">
      <c r="Z131" s="426"/>
      <c r="AK131" s="500"/>
    </row>
    <row r="132" spans="1:42" ht="11.45" customHeight="1" x14ac:dyDescent="0.2">
      <c r="Z132" s="426"/>
      <c r="AK132" s="500"/>
    </row>
    <row r="133" spans="1:42" ht="11.45" customHeight="1" x14ac:dyDescent="0.2">
      <c r="Z133" s="426"/>
      <c r="AK133" s="500"/>
    </row>
    <row r="134" spans="1:42" ht="11.45" customHeight="1" x14ac:dyDescent="0.2">
      <c r="Z134" s="426"/>
      <c r="AK134" s="500"/>
    </row>
    <row r="135" spans="1:42" s="19" customFormat="1" ht="11.45" customHeight="1" x14ac:dyDescent="0.2">
      <c r="A135" s="95"/>
      <c r="B135" s="39"/>
      <c r="C135" s="31"/>
      <c r="D135" s="7"/>
      <c r="E135" s="7"/>
      <c r="F135" s="7"/>
      <c r="G135" s="7"/>
      <c r="H135" s="7"/>
      <c r="I135" s="7"/>
      <c r="J135" s="103"/>
      <c r="K135" s="7"/>
      <c r="L135" s="7"/>
      <c r="M135" s="7"/>
      <c r="N135" s="7"/>
      <c r="O135" s="7"/>
      <c r="P135" s="7"/>
      <c r="Q135" s="7"/>
      <c r="R135" s="7"/>
      <c r="S135" s="409"/>
      <c r="T135" s="441"/>
      <c r="U135" s="409"/>
      <c r="V135" s="409"/>
      <c r="W135" s="409"/>
      <c r="X135" s="409"/>
      <c r="Y135" s="409"/>
      <c r="Z135" s="426"/>
      <c r="AA135" s="415"/>
      <c r="AB135" s="415"/>
      <c r="AC135" s="415"/>
      <c r="AD135" s="415"/>
      <c r="AE135" s="415"/>
      <c r="AF135" s="415"/>
      <c r="AG135" s="415"/>
      <c r="AH135" s="415"/>
      <c r="AI135" s="415"/>
      <c r="AJ135" s="415"/>
      <c r="AK135" s="500"/>
      <c r="AL135" s="415"/>
      <c r="AM135" s="497"/>
      <c r="AN135" s="497"/>
      <c r="AO135" s="497"/>
      <c r="AP135" s="497"/>
    </row>
    <row r="136" spans="1:42" s="19" customFormat="1" ht="11.45" customHeight="1" x14ac:dyDescent="0.2">
      <c r="A136" s="95"/>
      <c r="B136" s="39"/>
      <c r="C136" s="31"/>
      <c r="D136" s="7"/>
      <c r="E136" s="7"/>
      <c r="F136" s="7"/>
      <c r="G136" s="7"/>
      <c r="H136" s="7"/>
      <c r="I136" s="7"/>
      <c r="J136" s="103"/>
      <c r="K136" s="7"/>
      <c r="L136" s="7"/>
      <c r="M136" s="7"/>
      <c r="N136" s="7"/>
      <c r="O136" s="7"/>
      <c r="P136" s="7"/>
      <c r="Q136" s="7"/>
      <c r="R136" s="7"/>
      <c r="S136" s="409"/>
      <c r="T136" s="498"/>
      <c r="U136" s="409"/>
      <c r="V136" s="409"/>
      <c r="W136" s="409"/>
      <c r="X136" s="409"/>
      <c r="Y136" s="409"/>
      <c r="Z136" s="426"/>
      <c r="AA136" s="415"/>
      <c r="AB136" s="415"/>
      <c r="AC136" s="415"/>
      <c r="AD136" s="415"/>
      <c r="AE136" s="415"/>
      <c r="AF136" s="415"/>
      <c r="AG136" s="415"/>
      <c r="AH136" s="415"/>
      <c r="AI136" s="415"/>
      <c r="AJ136" s="415"/>
      <c r="AK136" s="500"/>
      <c r="AL136" s="415"/>
      <c r="AM136" s="497"/>
      <c r="AN136" s="497"/>
      <c r="AO136" s="497"/>
      <c r="AP136" s="497"/>
    </row>
    <row r="137" spans="1:42" s="19" customFormat="1" ht="11.45" customHeight="1" x14ac:dyDescent="0.2">
      <c r="A137" s="95"/>
      <c r="B137" s="39"/>
      <c r="C137" s="31"/>
      <c r="D137" s="7"/>
      <c r="E137" s="7"/>
      <c r="F137" s="7"/>
      <c r="G137" s="7"/>
      <c r="H137" s="7"/>
      <c r="I137" s="7"/>
      <c r="J137" s="103"/>
      <c r="K137" s="7"/>
      <c r="L137" s="7"/>
      <c r="M137" s="7"/>
      <c r="N137" s="7"/>
      <c r="O137" s="7"/>
      <c r="P137" s="7"/>
      <c r="Q137" s="7"/>
      <c r="R137" s="7"/>
      <c r="S137" s="409"/>
      <c r="T137" s="498"/>
      <c r="U137" s="409"/>
      <c r="V137" s="409"/>
      <c r="W137" s="409"/>
      <c r="X137" s="409"/>
      <c r="Y137" s="409"/>
      <c r="Z137" s="426"/>
      <c r="AA137" s="415"/>
      <c r="AB137" s="415"/>
      <c r="AC137" s="415"/>
      <c r="AD137" s="415"/>
      <c r="AE137" s="415"/>
      <c r="AF137" s="415"/>
      <c r="AG137" s="415"/>
      <c r="AH137" s="415"/>
      <c r="AI137" s="415"/>
      <c r="AJ137" s="415"/>
      <c r="AK137" s="500"/>
      <c r="AL137" s="415"/>
      <c r="AM137" s="497"/>
      <c r="AN137" s="497"/>
      <c r="AO137" s="497"/>
      <c r="AP137" s="497"/>
    </row>
    <row r="138" spans="1:42" s="19" customFormat="1" ht="11.45" customHeight="1" x14ac:dyDescent="0.2">
      <c r="A138" s="95"/>
      <c r="B138" s="39"/>
      <c r="C138" s="31"/>
      <c r="D138" s="7"/>
      <c r="E138" s="7"/>
      <c r="F138" s="7"/>
      <c r="G138" s="7"/>
      <c r="H138" s="7"/>
      <c r="I138" s="7"/>
      <c r="J138" s="103"/>
      <c r="K138" s="7"/>
      <c r="L138" s="7"/>
      <c r="M138" s="7"/>
      <c r="N138" s="7"/>
      <c r="O138" s="7"/>
      <c r="P138" s="7"/>
      <c r="Q138" s="7"/>
      <c r="R138" s="7"/>
      <c r="S138" s="409"/>
      <c r="T138" s="498"/>
      <c r="U138" s="409"/>
      <c r="V138" s="409"/>
      <c r="W138" s="409"/>
      <c r="X138" s="409"/>
      <c r="Y138" s="409"/>
      <c r="Z138" s="426"/>
      <c r="AA138" s="415"/>
      <c r="AB138" s="415"/>
      <c r="AC138" s="415"/>
      <c r="AD138" s="415"/>
      <c r="AE138" s="415"/>
      <c r="AF138" s="415"/>
      <c r="AG138" s="415"/>
      <c r="AH138" s="415"/>
      <c r="AI138" s="415"/>
      <c r="AJ138" s="415"/>
      <c r="AK138" s="500"/>
      <c r="AL138" s="415"/>
      <c r="AM138" s="497"/>
      <c r="AN138" s="497"/>
      <c r="AO138" s="497"/>
      <c r="AP138" s="497"/>
    </row>
    <row r="139" spans="1:42" s="19" customFormat="1" ht="11.45" customHeight="1" x14ac:dyDescent="0.2">
      <c r="A139" s="95"/>
      <c r="B139" s="39"/>
      <c r="C139" s="31"/>
      <c r="D139" s="7"/>
      <c r="E139" s="7"/>
      <c r="F139" s="7"/>
      <c r="G139" s="7"/>
      <c r="H139" s="7"/>
      <c r="I139" s="7"/>
      <c r="J139" s="103"/>
      <c r="K139" s="7"/>
      <c r="L139" s="7"/>
      <c r="M139" s="7"/>
      <c r="N139" s="7"/>
      <c r="O139" s="7"/>
      <c r="P139" s="7"/>
      <c r="Q139" s="7"/>
      <c r="R139" s="7"/>
      <c r="S139" s="409"/>
      <c r="T139" s="497"/>
      <c r="U139" s="409"/>
      <c r="V139" s="409"/>
      <c r="W139" s="409"/>
      <c r="X139" s="409"/>
      <c r="Y139" s="409"/>
      <c r="Z139" s="426"/>
      <c r="AA139" s="415"/>
      <c r="AB139" s="415"/>
      <c r="AC139" s="415"/>
      <c r="AD139" s="415"/>
      <c r="AE139" s="415"/>
      <c r="AF139" s="415"/>
      <c r="AG139" s="415"/>
      <c r="AH139" s="415"/>
      <c r="AI139" s="415"/>
      <c r="AJ139" s="415"/>
      <c r="AK139" s="500"/>
      <c r="AL139" s="415"/>
      <c r="AM139" s="497"/>
      <c r="AN139" s="497"/>
      <c r="AO139" s="497"/>
      <c r="AP139" s="497"/>
    </row>
    <row r="140" spans="1:42" s="19" customFormat="1" ht="11.45" customHeight="1" x14ac:dyDescent="0.2">
      <c r="A140" s="95"/>
      <c r="B140" s="39"/>
      <c r="C140" s="31"/>
      <c r="D140" s="7"/>
      <c r="E140" s="7"/>
      <c r="F140" s="7"/>
      <c r="G140" s="7"/>
      <c r="H140" s="7"/>
      <c r="I140" s="7"/>
      <c r="J140" s="103"/>
      <c r="K140" s="7"/>
      <c r="L140" s="7"/>
      <c r="M140" s="7"/>
      <c r="N140" s="7"/>
      <c r="O140" s="7"/>
      <c r="P140" s="7"/>
      <c r="Q140" s="7"/>
      <c r="R140" s="7"/>
      <c r="S140" s="409"/>
      <c r="T140" s="498"/>
      <c r="U140" s="409"/>
      <c r="V140" s="409"/>
      <c r="W140" s="409"/>
      <c r="X140" s="409"/>
      <c r="Y140" s="409"/>
      <c r="Z140" s="426"/>
      <c r="AA140" s="415"/>
      <c r="AB140" s="415"/>
      <c r="AC140" s="415"/>
      <c r="AD140" s="415"/>
      <c r="AE140" s="415"/>
      <c r="AF140" s="415"/>
      <c r="AG140" s="415"/>
      <c r="AH140" s="415"/>
      <c r="AI140" s="415"/>
      <c r="AJ140" s="415"/>
      <c r="AK140" s="500"/>
      <c r="AL140" s="415"/>
      <c r="AM140" s="497"/>
      <c r="AN140" s="497"/>
      <c r="AO140" s="497"/>
      <c r="AP140" s="497"/>
    </row>
    <row r="141" spans="1:42" s="19" customFormat="1" ht="11.45" customHeight="1" x14ac:dyDescent="0.2">
      <c r="A141" s="95"/>
      <c r="B141" s="39"/>
      <c r="C141" s="31"/>
      <c r="D141" s="7"/>
      <c r="E141" s="7"/>
      <c r="F141" s="7"/>
      <c r="G141" s="7"/>
      <c r="H141" s="7"/>
      <c r="I141" s="7"/>
      <c r="J141" s="103"/>
      <c r="K141" s="7"/>
      <c r="L141" s="7"/>
      <c r="M141" s="7"/>
      <c r="N141" s="7"/>
      <c r="O141" s="7"/>
      <c r="P141" s="7"/>
      <c r="Q141" s="7"/>
      <c r="R141" s="7"/>
      <c r="S141" s="409"/>
      <c r="T141" s="498"/>
      <c r="U141" s="409"/>
      <c r="V141" s="409"/>
      <c r="W141" s="409"/>
      <c r="X141" s="409"/>
      <c r="Y141" s="409"/>
      <c r="Z141" s="426"/>
      <c r="AA141" s="415"/>
      <c r="AB141" s="415"/>
      <c r="AC141" s="415"/>
      <c r="AD141" s="415"/>
      <c r="AE141" s="415"/>
      <c r="AF141" s="415"/>
      <c r="AG141" s="415"/>
      <c r="AH141" s="415"/>
      <c r="AI141" s="415"/>
      <c r="AJ141" s="415"/>
      <c r="AK141" s="500"/>
      <c r="AL141" s="415"/>
      <c r="AM141" s="497"/>
      <c r="AN141" s="497"/>
      <c r="AO141" s="497"/>
      <c r="AP141" s="497"/>
    </row>
    <row r="142" spans="1:42" s="19" customFormat="1" ht="11.45" customHeight="1" x14ac:dyDescent="0.2">
      <c r="A142" s="95"/>
      <c r="B142" s="39"/>
      <c r="C142" s="31"/>
      <c r="D142" s="7"/>
      <c r="E142" s="7"/>
      <c r="F142" s="7"/>
      <c r="G142" s="7"/>
      <c r="H142" s="7"/>
      <c r="I142" s="7"/>
      <c r="J142" s="103"/>
      <c r="K142" s="7"/>
      <c r="L142" s="7"/>
      <c r="M142" s="7"/>
      <c r="N142" s="7"/>
      <c r="O142" s="7"/>
      <c r="P142" s="7"/>
      <c r="Q142" s="7"/>
      <c r="R142" s="7"/>
      <c r="S142" s="409"/>
      <c r="T142" s="498"/>
      <c r="U142" s="409"/>
      <c r="V142" s="409"/>
      <c r="W142" s="409"/>
      <c r="X142" s="409"/>
      <c r="Y142" s="409"/>
      <c r="Z142" s="426"/>
      <c r="AA142" s="415"/>
      <c r="AB142" s="415"/>
      <c r="AC142" s="415"/>
      <c r="AD142" s="415"/>
      <c r="AE142" s="415"/>
      <c r="AF142" s="415"/>
      <c r="AG142" s="415"/>
      <c r="AH142" s="415"/>
      <c r="AI142" s="415"/>
      <c r="AJ142" s="415"/>
      <c r="AK142" s="500"/>
      <c r="AL142" s="415"/>
      <c r="AM142" s="497"/>
      <c r="AN142" s="497"/>
      <c r="AO142" s="497"/>
      <c r="AP142" s="497"/>
    </row>
    <row r="143" spans="1:42" s="19" customFormat="1" ht="11.45" customHeight="1" x14ac:dyDescent="0.2">
      <c r="A143" s="95"/>
      <c r="B143" s="39"/>
      <c r="C143" s="31"/>
      <c r="D143" s="7"/>
      <c r="E143" s="7"/>
      <c r="F143" s="7"/>
      <c r="G143" s="7"/>
      <c r="H143" s="7"/>
      <c r="I143" s="7"/>
      <c r="J143" s="103"/>
      <c r="K143" s="7"/>
      <c r="L143" s="7"/>
      <c r="M143" s="7"/>
      <c r="N143" s="7"/>
      <c r="O143" s="7"/>
      <c r="P143" s="7"/>
      <c r="Q143" s="7"/>
      <c r="R143" s="7"/>
      <c r="S143" s="409"/>
      <c r="T143" s="498"/>
      <c r="U143" s="409"/>
      <c r="V143" s="409"/>
      <c r="W143" s="409"/>
      <c r="X143" s="409"/>
      <c r="Y143" s="409"/>
      <c r="Z143" s="426"/>
      <c r="AA143" s="415"/>
      <c r="AB143" s="415"/>
      <c r="AC143" s="415"/>
      <c r="AD143" s="415"/>
      <c r="AE143" s="415"/>
      <c r="AF143" s="415"/>
      <c r="AG143" s="415"/>
      <c r="AH143" s="415"/>
      <c r="AI143" s="415"/>
      <c r="AJ143" s="415"/>
      <c r="AK143" s="500"/>
      <c r="AL143" s="415"/>
      <c r="AM143" s="497"/>
      <c r="AN143" s="497"/>
      <c r="AO143" s="497"/>
      <c r="AP143" s="497"/>
    </row>
    <row r="144" spans="1:42" s="6" customFormat="1" ht="11.45" customHeight="1" x14ac:dyDescent="0.2">
      <c r="A144" s="95"/>
      <c r="B144" s="39"/>
      <c r="C144" s="31"/>
      <c r="D144" s="7"/>
      <c r="E144" s="7"/>
      <c r="F144" s="7"/>
      <c r="G144" s="7"/>
      <c r="H144" s="7"/>
      <c r="I144" s="7"/>
      <c r="J144" s="103"/>
      <c r="K144" s="7"/>
      <c r="L144" s="7"/>
      <c r="M144" s="7"/>
      <c r="N144" s="7"/>
      <c r="O144" s="7"/>
      <c r="P144" s="7"/>
      <c r="Q144" s="7"/>
      <c r="R144" s="7"/>
      <c r="S144" s="409"/>
      <c r="T144" s="497"/>
      <c r="U144" s="409"/>
      <c r="V144" s="409"/>
      <c r="W144" s="409"/>
      <c r="X144" s="409"/>
      <c r="Y144" s="409"/>
      <c r="Z144" s="426"/>
      <c r="AA144" s="415"/>
      <c r="AB144" s="415"/>
      <c r="AC144" s="415"/>
      <c r="AD144" s="415"/>
      <c r="AE144" s="415"/>
      <c r="AF144" s="415"/>
      <c r="AG144" s="415"/>
      <c r="AH144" s="415"/>
      <c r="AI144" s="415"/>
      <c r="AJ144" s="415"/>
      <c r="AK144" s="500"/>
      <c r="AL144" s="415"/>
      <c r="AM144" s="409"/>
      <c r="AN144" s="409"/>
      <c r="AO144" s="409"/>
      <c r="AP144" s="409"/>
    </row>
    <row r="145" spans="1:42" s="6" customFormat="1" ht="11.45" customHeight="1" x14ac:dyDescent="0.2">
      <c r="A145" s="95"/>
      <c r="B145" s="39"/>
      <c r="C145" s="31"/>
      <c r="D145" s="7"/>
      <c r="E145" s="7"/>
      <c r="F145" s="7"/>
      <c r="G145" s="7"/>
      <c r="H145" s="7"/>
      <c r="I145" s="7"/>
      <c r="J145" s="103"/>
      <c r="K145" s="7"/>
      <c r="L145" s="7"/>
      <c r="M145" s="7"/>
      <c r="N145" s="7"/>
      <c r="O145" s="7"/>
      <c r="P145" s="7"/>
      <c r="Q145" s="7"/>
      <c r="R145" s="7"/>
      <c r="S145" s="409"/>
      <c r="T145" s="441"/>
      <c r="U145" s="409"/>
      <c r="V145" s="409"/>
      <c r="W145" s="409"/>
      <c r="X145" s="409"/>
      <c r="Y145" s="409"/>
      <c r="Z145" s="426"/>
      <c r="AA145" s="415"/>
      <c r="AB145" s="415"/>
      <c r="AC145" s="415"/>
      <c r="AD145" s="415"/>
      <c r="AE145" s="415"/>
      <c r="AF145" s="415"/>
      <c r="AG145" s="415"/>
      <c r="AH145" s="415"/>
      <c r="AI145" s="415"/>
      <c r="AJ145" s="415"/>
      <c r="AK145" s="500"/>
      <c r="AL145" s="415"/>
      <c r="AM145" s="409"/>
      <c r="AN145" s="409"/>
      <c r="AO145" s="409"/>
      <c r="AP145" s="409"/>
    </row>
    <row r="146" spans="1:42" s="71" customFormat="1" ht="11.45" customHeight="1" x14ac:dyDescent="0.2">
      <c r="A146" s="95"/>
      <c r="B146" s="39"/>
      <c r="C146" s="31"/>
      <c r="D146" s="7"/>
      <c r="E146" s="7"/>
      <c r="F146" s="7"/>
      <c r="G146" s="7"/>
      <c r="H146" s="7"/>
      <c r="I146" s="7"/>
      <c r="J146" s="103"/>
      <c r="K146" s="7"/>
      <c r="L146" s="7"/>
      <c r="M146" s="7"/>
      <c r="N146" s="7"/>
      <c r="O146" s="7"/>
      <c r="P146" s="7"/>
      <c r="Q146" s="7"/>
      <c r="R146" s="7"/>
      <c r="S146" s="409"/>
      <c r="T146" s="409"/>
      <c r="U146" s="409"/>
      <c r="V146" s="409"/>
      <c r="W146" s="409"/>
      <c r="X146" s="409"/>
      <c r="Y146" s="409"/>
      <c r="Z146" s="426"/>
      <c r="AA146" s="415"/>
      <c r="AB146" s="415"/>
      <c r="AC146" s="415"/>
      <c r="AD146" s="415"/>
      <c r="AE146" s="415"/>
      <c r="AF146" s="415"/>
      <c r="AG146" s="415"/>
      <c r="AH146" s="415"/>
      <c r="AI146" s="415"/>
      <c r="AJ146" s="415"/>
      <c r="AK146" s="500"/>
      <c r="AL146" s="415"/>
      <c r="AM146" s="475"/>
      <c r="AN146" s="475"/>
      <c r="AO146" s="475"/>
      <c r="AP146" s="475"/>
    </row>
    <row r="147" spans="1:42" s="71" customFormat="1" ht="11.45" customHeight="1" x14ac:dyDescent="0.2">
      <c r="A147" s="95"/>
      <c r="B147" s="39"/>
      <c r="C147" s="31"/>
      <c r="D147" s="7"/>
      <c r="E147" s="7"/>
      <c r="F147" s="7"/>
      <c r="G147" s="7"/>
      <c r="H147" s="7"/>
      <c r="I147" s="7"/>
      <c r="J147" s="103"/>
      <c r="K147" s="7"/>
      <c r="L147" s="7"/>
      <c r="M147" s="7"/>
      <c r="N147" s="7"/>
      <c r="O147" s="7"/>
      <c r="P147" s="7"/>
      <c r="Q147" s="7"/>
      <c r="R147" s="7"/>
      <c r="S147" s="409"/>
      <c r="T147" s="475"/>
      <c r="U147" s="409"/>
      <c r="V147" s="409"/>
      <c r="W147" s="409"/>
      <c r="X147" s="409"/>
      <c r="Y147" s="409"/>
      <c r="Z147" s="426"/>
      <c r="AA147" s="415"/>
      <c r="AB147" s="415"/>
      <c r="AC147" s="415"/>
      <c r="AD147" s="415"/>
      <c r="AE147" s="415"/>
      <c r="AF147" s="415"/>
      <c r="AG147" s="415"/>
      <c r="AH147" s="415"/>
      <c r="AI147" s="415"/>
      <c r="AJ147" s="415"/>
      <c r="AK147" s="500"/>
      <c r="AL147" s="415"/>
      <c r="AM147" s="475"/>
      <c r="AN147" s="475"/>
      <c r="AO147" s="475"/>
      <c r="AP147" s="475"/>
    </row>
    <row r="148" spans="1:42" s="71" customFormat="1" ht="11.45" customHeight="1" x14ac:dyDescent="0.2">
      <c r="A148" s="95"/>
      <c r="B148" s="39"/>
      <c r="C148" s="31"/>
      <c r="D148" s="7"/>
      <c r="E148" s="7"/>
      <c r="F148" s="7"/>
      <c r="G148" s="7"/>
      <c r="H148" s="7"/>
      <c r="I148" s="7"/>
      <c r="J148" s="103"/>
      <c r="K148" s="7"/>
      <c r="L148" s="7"/>
      <c r="M148" s="7"/>
      <c r="N148" s="7"/>
      <c r="O148" s="7"/>
      <c r="P148" s="7"/>
      <c r="Q148" s="7"/>
      <c r="R148" s="7"/>
      <c r="S148" s="409"/>
      <c r="T148" s="504"/>
      <c r="U148" s="409"/>
      <c r="V148" s="409"/>
      <c r="W148" s="409"/>
      <c r="X148" s="409"/>
      <c r="Y148" s="409"/>
      <c r="Z148" s="426"/>
      <c r="AA148" s="415"/>
      <c r="AB148" s="415"/>
      <c r="AC148" s="415"/>
      <c r="AD148" s="415"/>
      <c r="AE148" s="415"/>
      <c r="AF148" s="415"/>
      <c r="AG148" s="415"/>
      <c r="AH148" s="415"/>
      <c r="AI148" s="415"/>
      <c r="AJ148" s="415"/>
      <c r="AK148" s="500"/>
      <c r="AL148" s="415"/>
      <c r="AM148" s="475"/>
      <c r="AN148" s="475"/>
      <c r="AO148" s="475"/>
      <c r="AP148" s="475"/>
    </row>
    <row r="149" spans="1:42" ht="11.45" customHeight="1" x14ac:dyDescent="0.2">
      <c r="T149" s="504"/>
      <c r="Z149" s="426"/>
      <c r="AK149" s="500"/>
    </row>
    <row r="150" spans="1:42" ht="11.45" customHeight="1" x14ac:dyDescent="0.2">
      <c r="Z150" s="426"/>
      <c r="AK150" s="500"/>
    </row>
    <row r="151" spans="1:42" s="95" customFormat="1" ht="11.45" customHeight="1" x14ac:dyDescent="0.2">
      <c r="B151" s="39"/>
      <c r="C151" s="31"/>
      <c r="D151" s="7"/>
      <c r="E151" s="7"/>
      <c r="F151" s="7"/>
      <c r="G151" s="7"/>
      <c r="H151" s="7"/>
      <c r="I151" s="7"/>
      <c r="J151" s="103"/>
      <c r="K151" s="7"/>
      <c r="L151" s="7"/>
      <c r="M151" s="7"/>
      <c r="N151" s="7"/>
      <c r="O151" s="7"/>
      <c r="P151" s="7"/>
      <c r="Q151" s="7"/>
      <c r="R151" s="7"/>
      <c r="S151" s="409"/>
      <c r="T151" s="441"/>
      <c r="U151" s="409"/>
      <c r="V151" s="409"/>
      <c r="W151" s="409"/>
      <c r="X151" s="409"/>
      <c r="Y151" s="409"/>
      <c r="Z151" s="426"/>
      <c r="AA151" s="415"/>
      <c r="AB151" s="415"/>
      <c r="AC151" s="415"/>
      <c r="AD151" s="415"/>
      <c r="AE151" s="415"/>
      <c r="AF151" s="415"/>
      <c r="AG151" s="415"/>
      <c r="AH151" s="415"/>
      <c r="AI151" s="415"/>
      <c r="AJ151" s="415"/>
      <c r="AK151" s="500"/>
      <c r="AL151" s="415"/>
      <c r="AM151" s="444"/>
      <c r="AN151" s="444"/>
      <c r="AO151" s="444"/>
      <c r="AP151" s="444"/>
    </row>
    <row r="152" spans="1:42" ht="11.45" customHeight="1" x14ac:dyDescent="0.2">
      <c r="Z152" s="426"/>
      <c r="AK152" s="500"/>
    </row>
    <row r="153" spans="1:42" ht="11.45" customHeight="1" x14ac:dyDescent="0.2">
      <c r="Z153" s="426"/>
    </row>
    <row r="154" spans="1:42" ht="11.45" customHeight="1" x14ac:dyDescent="0.2">
      <c r="Z154" s="426"/>
    </row>
    <row r="155" spans="1:42" ht="11.45" customHeight="1" x14ac:dyDescent="0.2">
      <c r="Z155" s="426"/>
    </row>
    <row r="156" spans="1:42" ht="11.45" customHeight="1" x14ac:dyDescent="0.2">
      <c r="Z156" s="426"/>
    </row>
    <row r="157" spans="1:42" ht="11.45" customHeight="1" x14ac:dyDescent="0.2">
      <c r="Z157" s="426"/>
    </row>
    <row r="158" spans="1:42" ht="11.45" customHeight="1" x14ac:dyDescent="0.2">
      <c r="Z158" s="426"/>
    </row>
    <row r="159" spans="1:42" ht="11.45" customHeight="1" x14ac:dyDescent="0.2">
      <c r="Z159" s="426"/>
    </row>
    <row r="160" spans="1:42" ht="11.45" customHeight="1" x14ac:dyDescent="0.2">
      <c r="Z160" s="426"/>
    </row>
    <row r="161" spans="26:26" ht="11.45" customHeight="1" x14ac:dyDescent="0.2">
      <c r="Z161" s="426"/>
    </row>
    <row r="162" spans="26:26" ht="11.45" customHeight="1" x14ac:dyDescent="0.2">
      <c r="Z162" s="426"/>
    </row>
    <row r="163" spans="26:26" ht="11.45" customHeight="1" x14ac:dyDescent="0.2"/>
    <row r="164" spans="26:26" ht="11.45" customHeight="1" x14ac:dyDescent="0.2"/>
    <row r="165" spans="26:26" ht="11.45" customHeight="1" x14ac:dyDescent="0.2"/>
    <row r="166" spans="26:26" ht="11.45" customHeight="1" x14ac:dyDescent="0.2"/>
    <row r="167" spans="26:26" ht="11.45" customHeight="1" x14ac:dyDescent="0.2"/>
    <row r="168" spans="26:26" ht="11.45" customHeight="1" x14ac:dyDescent="0.2"/>
    <row r="169" spans="26:26" ht="11.45" customHeight="1" x14ac:dyDescent="0.2"/>
    <row r="170" spans="26:26" ht="11.45" customHeight="1" x14ac:dyDescent="0.2"/>
    <row r="171" spans="26:26" ht="11.45" customHeight="1" x14ac:dyDescent="0.2"/>
    <row r="172" spans="26:26" ht="11.45" customHeight="1" x14ac:dyDescent="0.2"/>
    <row r="173" spans="26:26" ht="11.45" customHeight="1" x14ac:dyDescent="0.2"/>
    <row r="174" spans="26:26" ht="11.45" customHeight="1" x14ac:dyDescent="0.2"/>
    <row r="175" spans="26:26" ht="11.45" customHeight="1" x14ac:dyDescent="0.2"/>
    <row r="176" spans="26:2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sheetData>
  <sheetProtection algorithmName="SHA-512" hashValue="IHk0AoIY4tL76G1h2UaSRuEEKKRj3TPwIvEWqvz0dgktjzBnsO7HtWsnbC1FhpeOhpWz5yGiZc2FlcCKqJP6Ag==" saltValue="2DeoLIIURXWcXxeu3bSOGA==" spinCount="100000" sheet="1" selectLockedCells="1"/>
  <mergeCells count="69">
    <mergeCell ref="G23:Q23"/>
    <mergeCell ref="E25:R25"/>
    <mergeCell ref="D35:G35"/>
    <mergeCell ref="I35:M35"/>
    <mergeCell ref="N35:O35"/>
    <mergeCell ref="F30:J30"/>
    <mergeCell ref="L30:P30"/>
    <mergeCell ref="P35:R35"/>
    <mergeCell ref="H34:Q34"/>
    <mergeCell ref="B30:D30"/>
    <mergeCell ref="F11:J11"/>
    <mergeCell ref="P26:R26"/>
    <mergeCell ref="C28:M28"/>
    <mergeCell ref="N28:O28"/>
    <mergeCell ref="E26:F26"/>
    <mergeCell ref="G13:Q13"/>
    <mergeCell ref="J26:M26"/>
    <mergeCell ref="F20:L20"/>
    <mergeCell ref="F21:J21"/>
    <mergeCell ref="G22:Q22"/>
    <mergeCell ref="E24:G24"/>
    <mergeCell ref="I24:L24"/>
    <mergeCell ref="P16:R16"/>
    <mergeCell ref="E16:F16"/>
    <mergeCell ref="N24:R24"/>
    <mergeCell ref="E14:G14"/>
    <mergeCell ref="I14:L14"/>
    <mergeCell ref="N14:R14"/>
    <mergeCell ref="E15:R15"/>
    <mergeCell ref="C18:M18"/>
    <mergeCell ref="N18:O18"/>
    <mergeCell ref="J16:M16"/>
    <mergeCell ref="G12:Q12"/>
    <mergeCell ref="A5:R5"/>
    <mergeCell ref="H1:K1"/>
    <mergeCell ref="K4:L4"/>
    <mergeCell ref="A6:S6"/>
    <mergeCell ref="C7:Q8"/>
    <mergeCell ref="L1:M1"/>
    <mergeCell ref="A2:S3"/>
    <mergeCell ref="A4:J4"/>
    <mergeCell ref="E80:Q81"/>
    <mergeCell ref="F72:I72"/>
    <mergeCell ref="F73:I73"/>
    <mergeCell ref="C90:D93"/>
    <mergeCell ref="K93:L93"/>
    <mergeCell ref="C87:D87"/>
    <mergeCell ref="K79:Q79"/>
    <mergeCell ref="O87:Q87"/>
    <mergeCell ref="E87:L87"/>
    <mergeCell ref="C76:D81"/>
    <mergeCell ref="E79:J79"/>
    <mergeCell ref="O85:Q85"/>
    <mergeCell ref="J72:M72"/>
    <mergeCell ref="E78:Q78"/>
    <mergeCell ref="E76:M76"/>
    <mergeCell ref="E77:Q77"/>
    <mergeCell ref="I41:J41"/>
    <mergeCell ref="N73:O73"/>
    <mergeCell ref="N69:O69"/>
    <mergeCell ref="M71:P71"/>
    <mergeCell ref="H42:K42"/>
    <mergeCell ref="L44:N44"/>
    <mergeCell ref="G64:Q64"/>
    <mergeCell ref="L70:O70"/>
    <mergeCell ref="N72:O72"/>
    <mergeCell ref="G52:J52"/>
    <mergeCell ref="L53:N53"/>
    <mergeCell ref="L42:N42"/>
  </mergeCells>
  <phoneticPr fontId="0" type="noConversion"/>
  <conditionalFormatting sqref="C90">
    <cfRule type="cellIs" dxfId="4" priority="597" operator="equal">
      <formula>$T$132</formula>
    </cfRule>
  </conditionalFormatting>
  <conditionalFormatting sqref="E31 E33:E34 H42 L42:N42 L44:N44 L53:N53">
    <cfRule type="cellIs" dxfId="3" priority="1440" operator="equal">
      <formula>$U$14</formula>
    </cfRule>
  </conditionalFormatting>
  <conditionalFormatting sqref="E31:Q31 E33:Q33 E34:G34">
    <cfRule type="cellIs" dxfId="2" priority="1285" operator="equal">
      <formula>$U$19</formula>
    </cfRule>
  </conditionalFormatting>
  <conditionalFormatting sqref="K34">
    <cfRule type="cellIs" dxfId="1" priority="2" operator="equal">
      <formula>$U$35</formula>
    </cfRule>
  </conditionalFormatting>
  <conditionalFormatting sqref="O85:Q85">
    <cfRule type="cellIs" dxfId="0" priority="1" operator="equal">
      <formula>$U$14</formula>
    </cfRule>
  </conditionalFormatting>
  <dataValidations xWindow="157" yWindow="585" count="10">
    <dataValidation type="list" allowBlank="1" showInputMessage="1" showErrorMessage="1" sqref="G52:J52" xr:uid="{64D77083-D1D8-4A7E-BEDE-D35BA8A45B4A}">
      <formula1>$AG$3:$AG$10</formula1>
    </dataValidation>
    <dataValidation type="list" allowBlank="1" showInputMessage="1" showErrorMessage="1" sqref="L1:M1" xr:uid="{B4059DA8-6B88-46AD-9756-E024351212B7}">
      <formula1>$T$1:$T$4</formula1>
    </dataValidation>
    <dataValidation type="list" allowBlank="1" showInputMessage="1" showErrorMessage="1" sqref="M41" xr:uid="{85296367-C8A9-40E3-8657-885CF6C8C036}">
      <formula1>$AA$2:$AA$52</formula1>
    </dataValidation>
    <dataValidation type="list" allowBlank="1" showInputMessage="1" showErrorMessage="1" sqref="M52" xr:uid="{17B50FE1-D126-4D5E-96FF-543F90FF49D2}">
      <formula1>$AB$2:$AB$52</formula1>
    </dataValidation>
    <dataValidation type="list" allowBlank="1" showInputMessage="1" showErrorMessage="1" sqref="M56 M48 M58 M54 M50 M46" xr:uid="{A2A8A780-2BA5-4A0F-9ABC-9C0A49F5E3B9}">
      <formula1>$Z$2:$Z$52</formula1>
    </dataValidation>
    <dataValidation type="list" allowBlank="1" showInputMessage="1" showErrorMessage="1" sqref="M43" xr:uid="{498B5B32-6D5E-46B7-A8E6-608FCE7EC013}">
      <formula1>$Y$2:$Y$113</formula1>
    </dataValidation>
    <dataValidation type="list" allowBlank="1" showInputMessage="1" showErrorMessage="1" sqref="N18:O18" xr:uid="{9A4CB3E3-0305-47AC-AC30-A408AC5C9162}">
      <formula1>$U$1:$U$3</formula1>
    </dataValidation>
    <dataValidation type="list" allowBlank="1" showInputMessage="1" showErrorMessage="1" sqref="N28:O28" xr:uid="{936CBB0C-D9F4-44FF-A56B-BAF6B636D934}">
      <formula1>$U$4:$U$6</formula1>
    </dataValidation>
    <dataValidation type="list" allowBlank="1" showInputMessage="1" showErrorMessage="1" sqref="E30 K30 Q30 P84" xr:uid="{02231768-64A0-4996-8CF2-A7E91B38A177}">
      <formula1>$W$4:$W$6</formula1>
    </dataValidation>
    <dataValidation type="list" allowBlank="1" showInputMessage="1" showErrorMessage="1" sqref="I41:J41" xr:uid="{B93527F2-7954-46B5-AB96-84A5783D7443}">
      <formula1>$AC$14:$AC$19</formula1>
    </dataValidation>
  </dataValidations>
  <hyperlinks>
    <hyperlink ref="K93" r:id="rId1" xr:uid="{92CB2785-3586-46A6-BF89-F5F24FA2C2A4}"/>
    <hyperlink ref="G41" location="'Ler+'!C11" display="'Ler+'!C11" xr:uid="{626EA23E-0E12-4681-9521-163F81F79D15}"/>
    <hyperlink ref="I46" location="'Ler+'!C19" display="'Ler+'!C19" xr:uid="{BAE248F4-7D19-410F-8DC5-22077033021C}"/>
    <hyperlink ref="H50" location="'Ler+'!C25" display="'Ler+'!C25" xr:uid="{4A61C144-05CD-43AA-81A7-13D4EAC24CCA}"/>
    <hyperlink ref="E52" location="'Ler+'!C30" display="'Ler+'!C30" xr:uid="{CAF28A1C-D64D-4608-AC11-29D0C47E9D3E}"/>
    <hyperlink ref="K79" r:id="rId2" display="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xr:uid="{7229F76D-8C80-48A0-B488-0F19E351263E}"/>
    <hyperlink ref="L70:N70" location="Normas!C6" display="Normas!C6" xr:uid="{3E40DF29-A2A9-4067-AEE0-9AE7087900F1}"/>
    <hyperlink ref="O84" location="Normas!C24" display="Normas!C24" xr:uid="{58E1DE37-524C-4B33-BD49-D64570802B3F}"/>
  </hyperlinks>
  <printOptions horizontalCentered="1" verticalCentered="1"/>
  <pageMargins left="0.19685039370078741" right="0.19685039370078741" top="0.19685039370078741" bottom="0.19685039370078741" header="0" footer="0"/>
  <pageSetup orientation="portrait" r:id="rId3"/>
  <rowBreaks count="1" manualBreakCount="1">
    <brk id="62" max="1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EC83-8FE7-4953-B219-555425AE949A}">
  <sheetPr>
    <tabColor theme="9" tint="0.59999389629810485"/>
  </sheetPr>
  <dimension ref="A1:X45"/>
  <sheetViews>
    <sheetView showGridLines="0" topLeftCell="A34" zoomScaleNormal="100" workbookViewId="0">
      <selection activeCell="G2" sqref="G2:L3"/>
    </sheetView>
  </sheetViews>
  <sheetFormatPr defaultColWidth="9.140625" defaultRowHeight="12.75" customHeight="1" x14ac:dyDescent="0.2"/>
  <cols>
    <col min="1" max="1" width="2" style="3" customWidth="1"/>
    <col min="2" max="2" width="2.42578125" style="3" customWidth="1"/>
    <col min="3" max="4" width="6.140625" style="3" customWidth="1"/>
    <col min="5" max="5" width="8.42578125" style="3" customWidth="1"/>
    <col min="6" max="6" width="4.28515625" style="3" customWidth="1"/>
    <col min="7" max="12" width="6.28515625" style="3" customWidth="1"/>
    <col min="13" max="16" width="6.140625" style="3" customWidth="1"/>
    <col min="17" max="17" width="6.85546875" style="3" customWidth="1"/>
    <col min="18" max="18" width="2.42578125" style="3" customWidth="1"/>
    <col min="19" max="19" width="1.85546875" style="3" customWidth="1"/>
    <col min="20" max="16384" width="9.140625" style="3"/>
  </cols>
  <sheetData>
    <row r="1" spans="1:19" ht="12.75" customHeight="1" thickTop="1" x14ac:dyDescent="0.2">
      <c r="A1" s="120"/>
      <c r="B1" s="38"/>
      <c r="C1" s="38"/>
      <c r="D1" s="38"/>
      <c r="E1" s="38"/>
      <c r="F1" s="38"/>
      <c r="G1" s="38"/>
      <c r="H1" s="38"/>
      <c r="I1" s="38"/>
      <c r="J1" s="38"/>
      <c r="K1" s="38"/>
      <c r="L1" s="38"/>
      <c r="M1" s="38"/>
      <c r="N1" s="38"/>
      <c r="O1" s="38"/>
      <c r="P1" s="38"/>
      <c r="Q1" s="38"/>
      <c r="R1" s="38"/>
      <c r="S1" s="121"/>
    </row>
    <row r="2" spans="1:19" ht="12.75" customHeight="1" x14ac:dyDescent="0.2">
      <c r="A2" s="122"/>
      <c r="G2" s="588" t="str">
        <f>'T1'!$C$17</f>
        <v>Ler+</v>
      </c>
      <c r="H2" s="588"/>
      <c r="I2" s="588"/>
      <c r="J2" s="588"/>
      <c r="K2" s="588"/>
      <c r="L2" s="588"/>
      <c r="S2" s="114"/>
    </row>
    <row r="3" spans="1:19" ht="12.75" customHeight="1" x14ac:dyDescent="0.2">
      <c r="A3" s="122"/>
      <c r="G3" s="588"/>
      <c r="H3" s="588"/>
      <c r="I3" s="588"/>
      <c r="J3" s="588"/>
      <c r="K3" s="588"/>
      <c r="L3" s="588"/>
      <c r="S3" s="114"/>
    </row>
    <row r="4" spans="1:19" ht="12.75" customHeight="1" x14ac:dyDescent="0.2">
      <c r="A4" s="130"/>
      <c r="B4" s="131"/>
      <c r="C4" s="131"/>
      <c r="D4" s="131"/>
      <c r="E4" s="131"/>
      <c r="F4" s="131"/>
      <c r="G4" s="131"/>
      <c r="H4" s="131"/>
      <c r="I4" s="131"/>
      <c r="J4" s="131"/>
      <c r="K4" s="131"/>
      <c r="L4" s="131"/>
      <c r="M4" s="131"/>
      <c r="N4" s="131"/>
      <c r="O4" s="131"/>
      <c r="P4" s="131"/>
      <c r="Q4" s="131"/>
      <c r="R4" s="131"/>
      <c r="S4" s="132"/>
    </row>
    <row r="5" spans="1:19" ht="12.75" customHeight="1" x14ac:dyDescent="0.2">
      <c r="A5" s="122"/>
      <c r="S5" s="114"/>
    </row>
    <row r="6" spans="1:19" ht="12.75" customHeight="1" x14ac:dyDescent="0.2">
      <c r="A6" s="122"/>
      <c r="C6" s="123" t="s">
        <v>96</v>
      </c>
      <c r="D6" s="585" t="str">
        <f>'L2'!$A$3</f>
        <v xml:space="preserve">Para proceder a uma correcta montagem dos equipamentos/serviços, é imprescindível o envio do PLANO TÉCNICO, com indicação da localização pretendida.
Todos os serviços/material são fornecidos em regime de aluguer durante o período de realização do Certame e são entregues aos Expositores na última tarde de montagem. </v>
      </c>
      <c r="E6" s="585"/>
      <c r="F6" s="585"/>
      <c r="G6" s="585"/>
      <c r="H6" s="585"/>
      <c r="I6" s="585"/>
      <c r="J6" s="585"/>
      <c r="K6" s="585"/>
      <c r="L6" s="585"/>
      <c r="M6" s="585"/>
      <c r="N6" s="585"/>
      <c r="O6" s="585"/>
      <c r="P6" s="585"/>
      <c r="S6" s="114"/>
    </row>
    <row r="7" spans="1:19" ht="12.75" customHeight="1" x14ac:dyDescent="0.2">
      <c r="A7" s="122"/>
      <c r="D7" s="585"/>
      <c r="E7" s="585"/>
      <c r="F7" s="585"/>
      <c r="G7" s="585"/>
      <c r="H7" s="585"/>
      <c r="I7" s="585"/>
      <c r="J7" s="585"/>
      <c r="K7" s="585"/>
      <c r="L7" s="585"/>
      <c r="M7" s="585"/>
      <c r="N7" s="585"/>
      <c r="O7" s="585"/>
      <c r="P7" s="585"/>
      <c r="S7" s="114"/>
    </row>
    <row r="8" spans="1:19" ht="12.75" customHeight="1" x14ac:dyDescent="0.2">
      <c r="A8" s="122"/>
      <c r="C8" s="123" t="s">
        <v>96</v>
      </c>
      <c r="D8" s="585"/>
      <c r="E8" s="585"/>
      <c r="F8" s="585"/>
      <c r="G8" s="585"/>
      <c r="H8" s="585"/>
      <c r="I8" s="585"/>
      <c r="J8" s="585"/>
      <c r="K8" s="585"/>
      <c r="L8" s="585"/>
      <c r="M8" s="585"/>
      <c r="N8" s="585"/>
      <c r="O8" s="585"/>
      <c r="P8" s="585"/>
      <c r="Q8" s="4"/>
      <c r="S8" s="114"/>
    </row>
    <row r="9" spans="1:19" ht="12.75" customHeight="1" x14ac:dyDescent="0.2">
      <c r="A9" s="122"/>
      <c r="C9" s="4"/>
      <c r="D9" s="585"/>
      <c r="E9" s="585"/>
      <c r="F9" s="585"/>
      <c r="G9" s="585"/>
      <c r="H9" s="585"/>
      <c r="I9" s="585"/>
      <c r="J9" s="585"/>
      <c r="K9" s="585"/>
      <c r="L9" s="585"/>
      <c r="M9" s="585"/>
      <c r="N9" s="585"/>
      <c r="O9" s="585"/>
      <c r="P9" s="585"/>
      <c r="Q9" s="4"/>
      <c r="S9" s="114"/>
    </row>
    <row r="10" spans="1:19" ht="12.75" customHeight="1" x14ac:dyDescent="0.2">
      <c r="A10" s="122"/>
      <c r="C10" s="96"/>
      <c r="D10" s="96"/>
      <c r="E10" s="96"/>
      <c r="F10" s="96"/>
      <c r="G10" s="96"/>
      <c r="H10" s="96"/>
      <c r="I10" s="96"/>
      <c r="J10" s="96"/>
      <c r="K10" s="96"/>
      <c r="L10" s="96"/>
      <c r="M10" s="96"/>
      <c r="N10" s="96"/>
      <c r="O10" s="96"/>
      <c r="P10" s="96"/>
      <c r="Q10" s="96"/>
      <c r="S10" s="114"/>
    </row>
    <row r="11" spans="1:19" ht="12.75" customHeight="1" x14ac:dyDescent="0.2">
      <c r="A11" s="122"/>
      <c r="C11" s="591" t="str">
        <f>'T1'!$E$10</f>
        <v>Puxada eléctrica</v>
      </c>
      <c r="D11" s="591"/>
      <c r="E11" s="591"/>
      <c r="F11" s="591"/>
      <c r="G11" s="591"/>
      <c r="H11" s="591"/>
      <c r="I11" s="591"/>
      <c r="J11" s="591"/>
      <c r="M11" s="223" t="s">
        <v>103</v>
      </c>
      <c r="S11" s="114"/>
    </row>
    <row r="12" spans="1:19" ht="12.75" customHeight="1" x14ac:dyDescent="0.2">
      <c r="A12" s="122"/>
      <c r="C12" s="97" t="s">
        <v>41</v>
      </c>
      <c r="D12" s="118">
        <f>Ficha_Expositor!$AE$15</f>
        <v>44.72</v>
      </c>
      <c r="E12" s="119"/>
      <c r="F12" s="98" t="s">
        <v>42</v>
      </c>
      <c r="G12" s="118">
        <f>Ficha_Expositor!$AE$16</f>
        <v>71.72</v>
      </c>
      <c r="H12" s="119"/>
      <c r="I12" s="98" t="s">
        <v>43</v>
      </c>
      <c r="J12" s="118">
        <f>Ficha_Expositor!$AE$17</f>
        <v>103.52</v>
      </c>
      <c r="K12" s="119"/>
      <c r="L12" s="98" t="s">
        <v>44</v>
      </c>
      <c r="M12" s="592">
        <f>Ficha_Expositor!$AE$18</f>
        <v>147.91</v>
      </c>
      <c r="N12" s="592"/>
      <c r="O12" s="98" t="s">
        <v>45</v>
      </c>
      <c r="P12" s="592">
        <f>Ficha_Expositor!$AE$19</f>
        <v>295.66000000000003</v>
      </c>
      <c r="Q12" s="593"/>
      <c r="S12" s="114"/>
    </row>
    <row r="13" spans="1:19" ht="12.75" customHeight="1" x14ac:dyDescent="0.2">
      <c r="A13" s="122"/>
      <c r="C13" s="594" t="str">
        <f>'L2'!$A$23</f>
        <v>É o serviço que vai permitir a existência de corrente eléctrica no stand.
É disponibilizado a todos os expositores um cabo/puxada trifásico com potência até 10 KW com uma ligação por tomada trifásica de 32 Amperes tipo CEE 32A /5 pinos fêmea. Se esta energia for suficiente para o seu stand, não é necessário requisitar outra puxada. 
Este serviço é obrigatório e a sua montagem é da exclusiva responsabilidade dos serviços da FIL. 
Requer uma ficha macho do tipo CEE 32A/5 pinos macho. É obrigatória a instalação de quadro eléctrico, não incluído.</v>
      </c>
      <c r="D13" s="594"/>
      <c r="E13" s="594"/>
      <c r="F13" s="594"/>
      <c r="G13" s="594"/>
      <c r="H13" s="594"/>
      <c r="I13" s="594"/>
      <c r="J13" s="594"/>
      <c r="K13" s="594"/>
      <c r="L13" s="594"/>
      <c r="M13" s="594"/>
      <c r="N13" s="594"/>
      <c r="O13" s="594"/>
      <c r="P13" s="594"/>
      <c r="Q13" s="594"/>
      <c r="S13" s="114"/>
    </row>
    <row r="14" spans="1:19" ht="12.75" customHeight="1" x14ac:dyDescent="0.2">
      <c r="A14" s="122"/>
      <c r="C14" s="594"/>
      <c r="D14" s="594"/>
      <c r="E14" s="594"/>
      <c r="F14" s="594"/>
      <c r="G14" s="594"/>
      <c r="H14" s="594"/>
      <c r="I14" s="594"/>
      <c r="J14" s="594"/>
      <c r="K14" s="594"/>
      <c r="L14" s="594"/>
      <c r="M14" s="594"/>
      <c r="N14" s="594"/>
      <c r="O14" s="594"/>
      <c r="P14" s="594"/>
      <c r="Q14" s="594"/>
      <c r="S14" s="114"/>
    </row>
    <row r="15" spans="1:19" ht="12.75" customHeight="1" x14ac:dyDescent="0.2">
      <c r="A15" s="122"/>
      <c r="C15" s="594"/>
      <c r="D15" s="594"/>
      <c r="E15" s="594"/>
      <c r="F15" s="594"/>
      <c r="G15" s="594"/>
      <c r="H15" s="594"/>
      <c r="I15" s="594"/>
      <c r="J15" s="594"/>
      <c r="K15" s="594"/>
      <c r="L15" s="594"/>
      <c r="M15" s="594"/>
      <c r="N15" s="594"/>
      <c r="O15" s="594"/>
      <c r="P15" s="594"/>
      <c r="Q15" s="594"/>
      <c r="S15" s="114"/>
    </row>
    <row r="16" spans="1:19" ht="12.75" customHeight="1" x14ac:dyDescent="0.2">
      <c r="A16" s="122"/>
      <c r="C16" s="594"/>
      <c r="D16" s="594"/>
      <c r="E16" s="594"/>
      <c r="F16" s="594"/>
      <c r="G16" s="594"/>
      <c r="H16" s="594"/>
      <c r="I16" s="594"/>
      <c r="J16" s="594"/>
      <c r="K16" s="594"/>
      <c r="L16" s="594"/>
      <c r="M16" s="594"/>
      <c r="N16" s="594"/>
      <c r="O16" s="594"/>
      <c r="P16" s="594"/>
      <c r="Q16" s="594"/>
      <c r="S16" s="114"/>
    </row>
    <row r="17" spans="1:24" ht="12.75" customHeight="1" x14ac:dyDescent="0.2">
      <c r="A17" s="122"/>
      <c r="C17" s="594"/>
      <c r="D17" s="594"/>
      <c r="E17" s="594"/>
      <c r="F17" s="594"/>
      <c r="G17" s="594"/>
      <c r="H17" s="594"/>
      <c r="I17" s="594"/>
      <c r="J17" s="594"/>
      <c r="K17" s="594"/>
      <c r="L17" s="594"/>
      <c r="M17" s="594"/>
      <c r="N17" s="594"/>
      <c r="O17" s="594"/>
      <c r="P17" s="594"/>
      <c r="Q17" s="594"/>
      <c r="S17" s="114"/>
    </row>
    <row r="18" spans="1:24" ht="12.75" customHeight="1" x14ac:dyDescent="0.2">
      <c r="A18" s="122"/>
      <c r="S18" s="114"/>
    </row>
    <row r="19" spans="1:24" ht="12.75" customHeight="1" x14ac:dyDescent="0.2">
      <c r="A19" s="122"/>
      <c r="C19" s="589" t="str">
        <f>'T1'!$I$1</f>
        <v>Energia       (Consumo Suplementar)</v>
      </c>
      <c r="D19" s="589"/>
      <c r="E19" s="589"/>
      <c r="F19" s="589"/>
      <c r="G19" s="589"/>
      <c r="H19" s="589"/>
      <c r="I19" s="589"/>
      <c r="J19" s="589"/>
      <c r="K19" s="66"/>
      <c r="M19" s="223" t="s">
        <v>103</v>
      </c>
      <c r="S19" s="114"/>
      <c r="V19" s="56"/>
    </row>
    <row r="20" spans="1:24" ht="12.75" customHeight="1" x14ac:dyDescent="0.2">
      <c r="A20" s="122"/>
      <c r="C20" s="590" t="str">
        <f>'L2'!$A$8</f>
        <v>O consumo de energia obrigátorio corresponde a 1KW por cada 9m2. No caso de necessitar de uma puxada de maior potencia do que a que lhe é disponibilizada -10KW-, deverá  requisitar os consumos de energia suplementar correspondentes: 
Exemplo: Se tem 54m2  e necessita de 20 KW de potência. O consumo obrigatório corresponde a 6 KW [1 KW por cada 9m2  (54:9)=6]. Como necessita de 20 KW deverá requisitar 14 KW de consumo suplementar.</v>
      </c>
      <c r="D20" s="590"/>
      <c r="E20" s="590"/>
      <c r="F20" s="590"/>
      <c r="G20" s="590"/>
      <c r="H20" s="590"/>
      <c r="I20" s="590"/>
      <c r="J20" s="590"/>
      <c r="K20" s="590"/>
      <c r="L20" s="590"/>
      <c r="M20" s="590"/>
      <c r="N20" s="590"/>
      <c r="O20" s="590"/>
      <c r="P20" s="590"/>
      <c r="Q20" s="590"/>
      <c r="S20" s="114"/>
      <c r="V20" s="56"/>
    </row>
    <row r="21" spans="1:24" ht="12.75" customHeight="1" x14ac:dyDescent="0.2">
      <c r="A21" s="122"/>
      <c r="C21" s="590"/>
      <c r="D21" s="590"/>
      <c r="E21" s="590"/>
      <c r="F21" s="590"/>
      <c r="G21" s="590"/>
      <c r="H21" s="590"/>
      <c r="I21" s="590"/>
      <c r="J21" s="590"/>
      <c r="K21" s="590"/>
      <c r="L21" s="590"/>
      <c r="M21" s="590"/>
      <c r="N21" s="590"/>
      <c r="O21" s="590"/>
      <c r="P21" s="590"/>
      <c r="Q21" s="590"/>
      <c r="S21" s="114"/>
      <c r="V21" s="56"/>
    </row>
    <row r="22" spans="1:24" ht="12.75" customHeight="1" x14ac:dyDescent="0.2">
      <c r="A22" s="122"/>
      <c r="C22" s="590"/>
      <c r="D22" s="590"/>
      <c r="E22" s="590"/>
      <c r="F22" s="590"/>
      <c r="G22" s="590"/>
      <c r="H22" s="590"/>
      <c r="I22" s="590"/>
      <c r="J22" s="590"/>
      <c r="K22" s="590"/>
      <c r="L22" s="590"/>
      <c r="M22" s="590"/>
      <c r="N22" s="590"/>
      <c r="O22" s="590"/>
      <c r="P22" s="590"/>
      <c r="Q22" s="590"/>
      <c r="S22" s="114"/>
    </row>
    <row r="23" spans="1:24" ht="12.75" customHeight="1" x14ac:dyDescent="0.2">
      <c r="A23" s="122"/>
      <c r="C23" s="590"/>
      <c r="D23" s="590"/>
      <c r="E23" s="590"/>
      <c r="F23" s="590"/>
      <c r="G23" s="590"/>
      <c r="H23" s="590"/>
      <c r="I23" s="590"/>
      <c r="J23" s="590"/>
      <c r="K23" s="590"/>
      <c r="L23" s="590"/>
      <c r="M23" s="590"/>
      <c r="N23" s="590"/>
      <c r="O23" s="590"/>
      <c r="P23" s="590"/>
      <c r="Q23" s="590"/>
      <c r="S23" s="114"/>
    </row>
    <row r="24" spans="1:24" ht="12.75" customHeight="1" x14ac:dyDescent="0.2">
      <c r="A24" s="122"/>
      <c r="S24" s="114"/>
    </row>
    <row r="25" spans="1:24" ht="12.75" customHeight="1" x14ac:dyDescent="0.2">
      <c r="A25" s="122"/>
      <c r="C25" s="589" t="str">
        <f>'T1'!$G$11</f>
        <v>Energía Permanente 24 Horas</v>
      </c>
      <c r="D25" s="589"/>
      <c r="E25" s="589"/>
      <c r="F25" s="589"/>
      <c r="G25" s="589"/>
      <c r="H25" s="589"/>
      <c r="I25" s="589"/>
      <c r="J25" s="589"/>
      <c r="M25" s="223" t="s">
        <v>103</v>
      </c>
      <c r="S25" s="114"/>
    </row>
    <row r="26" spans="1:24" ht="12.75" customHeight="1" x14ac:dyDescent="0.2">
      <c r="A26" s="122"/>
      <c r="C26" s="594" t="str">
        <f>'L2'!$A$13</f>
        <v xml:space="preserve">Este tipo de ligação é recomendada quando o Expositor tem equipamentos de frio ou máquinas que necessitem de alimentação permanente. A electricidade dos stands é ligada 1 hora antes do inicio do evento e desligada até 30 min. depois do seu encerramento. 
No caso de necessitar que a energia fique interruptamente ligada no seu stand, deverá requisitar ENERGIA PERMANENTE 24 Horas. </v>
      </c>
      <c r="D26" s="594"/>
      <c r="E26" s="594"/>
      <c r="F26" s="594"/>
      <c r="G26" s="594"/>
      <c r="H26" s="594"/>
      <c r="I26" s="594"/>
      <c r="J26" s="594"/>
      <c r="K26" s="594"/>
      <c r="L26" s="594"/>
      <c r="M26" s="594"/>
      <c r="N26" s="594"/>
      <c r="O26" s="594"/>
      <c r="P26" s="594"/>
      <c r="Q26" s="594"/>
      <c r="S26" s="114"/>
    </row>
    <row r="27" spans="1:24" ht="12.75" customHeight="1" x14ac:dyDescent="0.2">
      <c r="A27" s="122"/>
      <c r="C27" s="594"/>
      <c r="D27" s="594"/>
      <c r="E27" s="594"/>
      <c r="F27" s="594"/>
      <c r="G27" s="594"/>
      <c r="H27" s="594"/>
      <c r="I27" s="594"/>
      <c r="J27" s="594"/>
      <c r="K27" s="594"/>
      <c r="L27" s="594"/>
      <c r="M27" s="594"/>
      <c r="N27" s="594"/>
      <c r="O27" s="594"/>
      <c r="P27" s="594"/>
      <c r="Q27" s="594"/>
      <c r="S27" s="114"/>
      <c r="X27" s="28"/>
    </row>
    <row r="28" spans="1:24" ht="12.75" customHeight="1" x14ac:dyDescent="0.2">
      <c r="A28" s="122"/>
      <c r="C28" s="594"/>
      <c r="D28" s="594"/>
      <c r="E28" s="594"/>
      <c r="F28" s="594"/>
      <c r="G28" s="594"/>
      <c r="H28" s="594"/>
      <c r="I28" s="594"/>
      <c r="J28" s="594"/>
      <c r="K28" s="594"/>
      <c r="L28" s="594"/>
      <c r="M28" s="594"/>
      <c r="N28" s="594"/>
      <c r="O28" s="594"/>
      <c r="P28" s="594"/>
      <c r="Q28" s="594"/>
      <c r="S28" s="114"/>
    </row>
    <row r="29" spans="1:24" ht="12.75" customHeight="1" x14ac:dyDescent="0.2">
      <c r="A29" s="122"/>
      <c r="S29" s="114"/>
    </row>
    <row r="30" spans="1:24" ht="12.75" customHeight="1" x14ac:dyDescent="0.2">
      <c r="A30" s="122"/>
      <c r="C30" s="589" t="str">
        <f>'T1'!$G$16</f>
        <v>Quadros</v>
      </c>
      <c r="D30" s="589"/>
      <c r="E30" s="589"/>
      <c r="F30" s="589"/>
      <c r="G30" s="589"/>
      <c r="H30" s="589"/>
      <c r="I30" s="589"/>
      <c r="J30" s="589"/>
      <c r="M30" s="223" t="s">
        <v>103</v>
      </c>
      <c r="S30" s="114"/>
    </row>
    <row r="31" spans="1:24" ht="12.75" customHeight="1" x14ac:dyDescent="0.2">
      <c r="A31" s="122"/>
      <c r="C31" s="580" t="str">
        <f>Ficha_Expositor!$AG$11</f>
        <v>Monofásico 10A (2 Kw)</v>
      </c>
      <c r="D31" s="581"/>
      <c r="E31" s="581"/>
      <c r="F31" s="586">
        <f>Ficha_Expositor!$AI$4</f>
        <v>47.23</v>
      </c>
      <c r="G31" s="587"/>
      <c r="H31" s="580" t="str">
        <f>Ficha_Expositor!$AG$12</f>
        <v>Trifásico 16A (10 KW)</v>
      </c>
      <c r="I31" s="581"/>
      <c r="J31" s="581"/>
      <c r="K31" s="578">
        <f>Ficha_Expositor!$AI$5</f>
        <v>73.02</v>
      </c>
      <c r="L31" s="579"/>
      <c r="M31" s="580" t="str">
        <f>Ficha_Expositor!$AG$13</f>
        <v>Trifásico 32A (20 KW)</v>
      </c>
      <c r="N31" s="581"/>
      <c r="O31" s="581"/>
      <c r="P31" s="578">
        <f>Ficha_Expositor!$AI$6</f>
        <v>128.94</v>
      </c>
      <c r="Q31" s="579"/>
      <c r="S31" s="114"/>
    </row>
    <row r="32" spans="1:24" ht="12.75" customHeight="1" x14ac:dyDescent="0.2">
      <c r="A32" s="122"/>
      <c r="C32" s="580" t="str">
        <f>Ficha_Expositor!$AG$14</f>
        <v>Trifásico 63A (40 KW)</v>
      </c>
      <c r="D32" s="581"/>
      <c r="E32" s="581"/>
      <c r="F32" s="578">
        <f>Ficha_Expositor!$AI$7</f>
        <v>214.72</v>
      </c>
      <c r="G32" s="579"/>
      <c r="H32" s="580" t="str">
        <f>Ficha_Expositor!$AG$15</f>
        <v>Trifásico 125A (70 KW)</v>
      </c>
      <c r="I32" s="581"/>
      <c r="J32" s="581"/>
      <c r="K32" s="583">
        <f>Ficha_Expositor!$AI$8</f>
        <v>363</v>
      </c>
      <c r="L32" s="584"/>
      <c r="M32" s="580" t="str">
        <f>Ficha_Expositor!$AG$16</f>
        <v>Trifásico 150A (100 KW)</v>
      </c>
      <c r="N32" s="581"/>
      <c r="O32" s="581"/>
      <c r="P32" s="578">
        <f>Ficha_Expositor!$AI$9</f>
        <v>386.41</v>
      </c>
      <c r="Q32" s="579"/>
      <c r="S32" s="114"/>
    </row>
    <row r="33" spans="1:19" ht="12.75" customHeight="1" x14ac:dyDescent="0.2">
      <c r="A33" s="122"/>
      <c r="C33" s="580" t="str">
        <f>Ficha_Expositor!$AG$17</f>
        <v>Trifásico 200A (120 KW)</v>
      </c>
      <c r="D33" s="581"/>
      <c r="E33" s="581"/>
      <c r="F33" s="578">
        <f>Ficha_Expositor!$AI$10</f>
        <v>644.29</v>
      </c>
      <c r="G33" s="579"/>
      <c r="H33" s="154"/>
      <c r="I33" s="155"/>
      <c r="J33" s="155"/>
      <c r="K33" s="156"/>
      <c r="L33" s="156"/>
      <c r="M33" s="156"/>
      <c r="N33" s="156"/>
      <c r="O33" s="156"/>
      <c r="P33" s="156"/>
      <c r="Q33" s="156"/>
      <c r="S33" s="114"/>
    </row>
    <row r="34" spans="1:19" ht="12.75" customHeight="1" x14ac:dyDescent="0.2">
      <c r="A34" s="122"/>
      <c r="C34" s="585" t="str">
        <f>'L2'!$A$18</f>
        <v>A instalação de um quadro eléctrico é obrigatória. Se pretender poderá requisitá-lo à FIL. A potência eléctrica a instalar, depende das necessidades dos equipamentos eléctricos que forem colocados no stand. Todos os quadros eléctricos alugados à FIL possuem uma tomada tripla 220V, deverá também pedir a puxada correspondente. 
Ex: Para um quadro eléctrico de 32 A/20 KW deverá requisitar uma puxada de 20 KW.
Nota: Todos os Stands fornecidos pela FIL, incluem quadro eléctrico.</v>
      </c>
      <c r="D34" s="585"/>
      <c r="E34" s="585"/>
      <c r="F34" s="585"/>
      <c r="G34" s="585"/>
      <c r="H34" s="585"/>
      <c r="I34" s="585"/>
      <c r="J34" s="585"/>
      <c r="K34" s="585"/>
      <c r="L34" s="585"/>
      <c r="M34" s="585"/>
      <c r="N34" s="585"/>
      <c r="O34" s="585"/>
      <c r="P34" s="585"/>
      <c r="Q34" s="585"/>
      <c r="S34" s="114"/>
    </row>
    <row r="35" spans="1:19" ht="12.75" customHeight="1" x14ac:dyDescent="0.2">
      <c r="A35" s="122"/>
      <c r="C35" s="585"/>
      <c r="D35" s="585"/>
      <c r="E35" s="585"/>
      <c r="F35" s="585"/>
      <c r="G35" s="585"/>
      <c r="H35" s="585"/>
      <c r="I35" s="585"/>
      <c r="J35" s="585"/>
      <c r="K35" s="585"/>
      <c r="L35" s="585"/>
      <c r="M35" s="585"/>
      <c r="N35" s="585"/>
      <c r="O35" s="585"/>
      <c r="P35" s="585"/>
      <c r="Q35" s="585"/>
      <c r="S35" s="114"/>
    </row>
    <row r="36" spans="1:19" ht="12.75" customHeight="1" x14ac:dyDescent="0.2">
      <c r="A36" s="122"/>
      <c r="C36" s="585"/>
      <c r="D36" s="585"/>
      <c r="E36" s="585"/>
      <c r="F36" s="585"/>
      <c r="G36" s="585"/>
      <c r="H36" s="585"/>
      <c r="I36" s="585"/>
      <c r="J36" s="585"/>
      <c r="K36" s="585"/>
      <c r="L36" s="585"/>
      <c r="M36" s="585"/>
      <c r="N36" s="585"/>
      <c r="O36" s="585"/>
      <c r="P36" s="585"/>
      <c r="Q36" s="585"/>
      <c r="S36" s="114"/>
    </row>
    <row r="37" spans="1:19" ht="12.75" customHeight="1" x14ac:dyDescent="0.2">
      <c r="A37" s="122"/>
      <c r="C37" s="585"/>
      <c r="D37" s="585"/>
      <c r="E37" s="585"/>
      <c r="F37" s="585"/>
      <c r="G37" s="585"/>
      <c r="H37" s="585"/>
      <c r="I37" s="585"/>
      <c r="J37" s="585"/>
      <c r="K37" s="585"/>
      <c r="L37" s="585"/>
      <c r="M37" s="585"/>
      <c r="N37" s="585"/>
      <c r="O37" s="585"/>
      <c r="P37" s="585"/>
      <c r="Q37" s="585"/>
      <c r="S37" s="114"/>
    </row>
    <row r="38" spans="1:19" ht="12.75" customHeight="1" x14ac:dyDescent="0.2">
      <c r="A38" s="122"/>
      <c r="C38" s="585"/>
      <c r="D38" s="585"/>
      <c r="E38" s="585"/>
      <c r="F38" s="585"/>
      <c r="G38" s="585"/>
      <c r="H38" s="585"/>
      <c r="I38" s="585"/>
      <c r="J38" s="585"/>
      <c r="K38" s="585"/>
      <c r="L38" s="585"/>
      <c r="M38" s="585"/>
      <c r="N38" s="585"/>
      <c r="O38" s="585"/>
      <c r="P38" s="585"/>
      <c r="Q38" s="585"/>
      <c r="S38" s="114"/>
    </row>
    <row r="39" spans="1:19" ht="12.75" customHeight="1" x14ac:dyDescent="0.2">
      <c r="A39" s="122"/>
      <c r="S39" s="114"/>
    </row>
    <row r="40" spans="1:19" ht="12.6" customHeight="1" x14ac:dyDescent="0.2">
      <c r="A40" s="122"/>
      <c r="C40" s="582"/>
      <c r="D40" s="582"/>
      <c r="E40" s="582"/>
      <c r="F40" s="582"/>
      <c r="G40" s="582"/>
      <c r="H40" s="582"/>
      <c r="I40" s="582"/>
      <c r="J40" s="582"/>
      <c r="K40" s="582"/>
      <c r="L40" s="582"/>
      <c r="M40" s="582"/>
      <c r="N40" s="582"/>
      <c r="O40" s="582"/>
      <c r="P40" s="582"/>
      <c r="Q40" s="582"/>
      <c r="S40" s="114"/>
    </row>
    <row r="41" spans="1:19" ht="11.25" x14ac:dyDescent="0.2">
      <c r="A41" s="122"/>
      <c r="C41" s="146"/>
      <c r="D41" s="146"/>
      <c r="E41" s="146"/>
      <c r="F41" s="146"/>
      <c r="G41" s="146"/>
      <c r="H41" s="146"/>
      <c r="I41" s="146"/>
      <c r="J41" s="146"/>
      <c r="K41" s="146"/>
      <c r="L41" s="146"/>
      <c r="M41" s="146"/>
      <c r="N41" s="146"/>
      <c r="O41" s="146"/>
      <c r="P41" s="146"/>
      <c r="Q41" s="146"/>
      <c r="R41" s="5"/>
      <c r="S41" s="114"/>
    </row>
    <row r="42" spans="1:19" ht="11.25" x14ac:dyDescent="0.2">
      <c r="A42" s="122"/>
      <c r="C42" s="146"/>
      <c r="D42" s="146"/>
      <c r="E42" s="146"/>
      <c r="F42" s="146"/>
      <c r="G42" s="146"/>
      <c r="H42" s="146"/>
      <c r="I42" s="146"/>
      <c r="J42" s="146"/>
      <c r="K42" s="146"/>
      <c r="L42" s="146"/>
      <c r="M42" s="146"/>
      <c r="N42" s="146"/>
      <c r="O42" s="146"/>
      <c r="P42" s="146"/>
      <c r="Q42" s="146"/>
      <c r="R42" s="5"/>
      <c r="S42" s="114"/>
    </row>
    <row r="43" spans="1:19" ht="12" thickBot="1" x14ac:dyDescent="0.25">
      <c r="A43" s="124"/>
      <c r="B43" s="125"/>
      <c r="C43" s="125"/>
      <c r="D43" s="125"/>
      <c r="E43" s="125"/>
      <c r="F43" s="125"/>
      <c r="G43" s="125"/>
      <c r="H43" s="125"/>
      <c r="I43" s="125"/>
      <c r="J43" s="125"/>
      <c r="K43" s="125"/>
      <c r="L43" s="125"/>
      <c r="M43" s="125"/>
      <c r="N43" s="125"/>
      <c r="O43" s="125"/>
      <c r="P43" s="125"/>
      <c r="Q43" s="125"/>
      <c r="R43" s="125"/>
      <c r="S43" s="126"/>
    </row>
    <row r="44" spans="1:19" ht="12" thickTop="1" x14ac:dyDescent="0.2"/>
    <row r="45" spans="1:19" ht="11.25" x14ac:dyDescent="0.2"/>
  </sheetData>
  <sheetProtection algorithmName="SHA-512" hashValue="nhmiQt+giLKZf+Pk6YHoHLaT7jMGQjRNdHQIBNsMpnG0yMztI8OfuIfeevOKxdbXf+1MrFEJPiTR+cQd2aeS8Q==" saltValue="WUDJlG5MOueAluaUpkrnuw==" spinCount="100000" sheet="1" selectLockedCells="1"/>
  <mergeCells count="27">
    <mergeCell ref="G2:L3"/>
    <mergeCell ref="C19:J19"/>
    <mergeCell ref="C20:Q23"/>
    <mergeCell ref="C30:J30"/>
    <mergeCell ref="D6:P9"/>
    <mergeCell ref="C11:J11"/>
    <mergeCell ref="P12:Q12"/>
    <mergeCell ref="M12:N12"/>
    <mergeCell ref="C25:J25"/>
    <mergeCell ref="C26:Q28"/>
    <mergeCell ref="C13:Q17"/>
    <mergeCell ref="F32:G32"/>
    <mergeCell ref="P31:Q31"/>
    <mergeCell ref="M31:O31"/>
    <mergeCell ref="H32:J32"/>
    <mergeCell ref="C40:Q40"/>
    <mergeCell ref="K32:L32"/>
    <mergeCell ref="P32:Q32"/>
    <mergeCell ref="F33:G33"/>
    <mergeCell ref="C34:Q38"/>
    <mergeCell ref="C31:E31"/>
    <mergeCell ref="F31:G31"/>
    <mergeCell ref="H31:J31"/>
    <mergeCell ref="K31:L31"/>
    <mergeCell ref="C32:E32"/>
    <mergeCell ref="C33:E33"/>
    <mergeCell ref="M32:O32"/>
  </mergeCells>
  <hyperlinks>
    <hyperlink ref="M11" location="Serviços!I46" display="◄" xr:uid="{39738E96-C332-4565-A3AC-997EAE816BCE}"/>
    <hyperlink ref="M19" location="Serviços!M46" display="◄" xr:uid="{EA11A4EC-C607-4532-BC77-1C1D8C69C367}"/>
    <hyperlink ref="M25" location="Serviços!M50" display="◄" xr:uid="{7DD3CD98-61A9-4B0E-9E78-0F832A396494}"/>
    <hyperlink ref="M30" location="Serviços!G52" display="◄" xr:uid="{01DCBEE2-E96C-41ED-9B7D-CA490BBDD42B}"/>
  </hyperlinks>
  <printOptions horizontalCentered="1" verticalCentered="1"/>
  <pageMargins left="0.19685039370078741" right="0.19685039370078741" top="0.19685039370078741" bottom="0.19685039370078741"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AADB9-5435-4C4A-8381-03AB9D772BC5}">
  <sheetPr>
    <tabColor theme="9" tint="0.59999389629810485"/>
  </sheetPr>
  <dimension ref="A1:U147"/>
  <sheetViews>
    <sheetView showGridLines="0" zoomScaleNormal="100" workbookViewId="0">
      <selection activeCell="G2" sqref="G2:M3"/>
    </sheetView>
  </sheetViews>
  <sheetFormatPr defaultColWidth="9.140625" defaultRowHeight="12" x14ac:dyDescent="0.2"/>
  <cols>
    <col min="1" max="1" width="2.28515625" style="302" customWidth="1"/>
    <col min="2" max="2" width="2" style="344" customWidth="1"/>
    <col min="3" max="3" width="9.5703125" style="302" customWidth="1"/>
    <col min="4" max="4" width="0.85546875" style="302" customWidth="1"/>
    <col min="5" max="6" width="5.7109375" style="302" customWidth="1"/>
    <col min="7" max="7" width="2.42578125" style="302" customWidth="1"/>
    <col min="8" max="8" width="9.85546875" style="302" customWidth="1"/>
    <col min="9" max="9" width="1.5703125" style="302" customWidth="1"/>
    <col min="10" max="10" width="11.140625" style="302" customWidth="1"/>
    <col min="11" max="11" width="8.42578125" style="302" customWidth="1"/>
    <col min="12" max="12" width="6.7109375" style="302" customWidth="1"/>
    <col min="13" max="14" width="7.7109375" style="302" customWidth="1"/>
    <col min="15" max="15" width="8.140625" style="302" customWidth="1"/>
    <col min="16" max="16" width="8.7109375" style="302" customWidth="1"/>
    <col min="17" max="17" width="2.85546875" style="302" customWidth="1"/>
    <col min="18" max="18" width="6.42578125" style="302" customWidth="1"/>
    <col min="19" max="19" width="7.5703125" style="302" customWidth="1"/>
    <col min="20" max="20" width="4.140625" style="302" customWidth="1"/>
    <col min="21" max="21" width="9" style="302" customWidth="1"/>
    <col min="22" max="22" width="6.7109375" style="302" customWidth="1"/>
    <col min="23" max="16384" width="9.140625" style="302"/>
  </cols>
  <sheetData>
    <row r="1" spans="1:17" ht="12.75" thickTop="1" x14ac:dyDescent="0.2">
      <c r="A1" s="298"/>
      <c r="B1" s="299"/>
      <c r="C1" s="300"/>
      <c r="D1" s="300"/>
      <c r="E1" s="300"/>
      <c r="F1" s="300"/>
      <c r="G1" s="300"/>
      <c r="H1" s="300"/>
      <c r="I1" s="300"/>
      <c r="J1" s="300"/>
      <c r="K1" s="300"/>
      <c r="L1" s="300"/>
      <c r="M1" s="300"/>
      <c r="N1" s="300"/>
      <c r="O1" s="300"/>
      <c r="P1" s="300"/>
      <c r="Q1" s="301"/>
    </row>
    <row r="2" spans="1:17" ht="12.75" customHeight="1" x14ac:dyDescent="0.3">
      <c r="A2" s="303"/>
      <c r="B2" s="304"/>
      <c r="C2" s="304"/>
      <c r="D2" s="304"/>
      <c r="E2" s="304"/>
      <c r="F2" s="304"/>
      <c r="G2" s="601" t="str">
        <f>'N1'!$E$6</f>
        <v>NORMAS DE PARTICIPAÇÃO</v>
      </c>
      <c r="H2" s="601"/>
      <c r="I2" s="601"/>
      <c r="J2" s="601"/>
      <c r="K2" s="601"/>
      <c r="L2" s="601"/>
      <c r="M2" s="601"/>
      <c r="N2" s="304"/>
      <c r="O2" s="304"/>
      <c r="P2" s="304"/>
      <c r="Q2" s="305"/>
    </row>
    <row r="3" spans="1:17" s="308" customFormat="1" ht="12.75" customHeight="1" x14ac:dyDescent="0.2">
      <c r="A3" s="306"/>
      <c r="B3" s="307"/>
      <c r="C3" s="307"/>
      <c r="D3" s="307"/>
      <c r="E3" s="307"/>
      <c r="F3" s="307"/>
      <c r="G3" s="601"/>
      <c r="H3" s="601"/>
      <c r="I3" s="601"/>
      <c r="J3" s="601"/>
      <c r="K3" s="601"/>
      <c r="L3" s="601"/>
      <c r="M3" s="601"/>
      <c r="Q3" s="309"/>
    </row>
    <row r="4" spans="1:17" s="308" customFormat="1" ht="13.5" customHeight="1" thickBot="1" x14ac:dyDescent="0.25">
      <c r="A4" s="602"/>
      <c r="B4" s="603"/>
      <c r="C4" s="603"/>
      <c r="D4" s="603"/>
      <c r="E4" s="603"/>
      <c r="F4" s="603"/>
      <c r="G4" s="603"/>
      <c r="H4" s="603"/>
      <c r="I4" s="603"/>
      <c r="J4" s="603"/>
      <c r="K4" s="603"/>
      <c r="L4" s="603"/>
      <c r="M4" s="603"/>
      <c r="N4" s="603"/>
      <c r="O4" s="603"/>
      <c r="P4" s="603"/>
      <c r="Q4" s="604"/>
    </row>
    <row r="5" spans="1:17" s="308" customFormat="1" ht="12" customHeight="1" x14ac:dyDescent="0.2">
      <c r="A5" s="319"/>
      <c r="B5" s="326"/>
      <c r="C5" s="320"/>
      <c r="D5" s="320"/>
      <c r="E5" s="320"/>
      <c r="F5" s="320"/>
      <c r="G5" s="320"/>
      <c r="H5" s="320"/>
      <c r="I5" s="320"/>
      <c r="J5" s="320"/>
      <c r="K5" s="320"/>
      <c r="L5" s="320"/>
      <c r="M5" s="320"/>
      <c r="N5" s="320"/>
      <c r="O5" s="320"/>
      <c r="P5" s="327"/>
      <c r="Q5" s="321"/>
    </row>
    <row r="6" spans="1:17" s="308" customFormat="1" ht="12" customHeight="1" x14ac:dyDescent="0.2">
      <c r="A6" s="310"/>
      <c r="B6" s="316"/>
      <c r="C6" s="600" t="str">
        <f>'N1'!$E$1</f>
        <v>REGIME DE IVA EM MATÉRIA DE FEIRAS</v>
      </c>
      <c r="D6" s="600"/>
      <c r="E6" s="600"/>
      <c r="F6" s="600"/>
      <c r="G6" s="600"/>
      <c r="H6" s="600"/>
      <c r="I6" s="600"/>
      <c r="J6" s="600"/>
      <c r="K6" s="600"/>
      <c r="L6" s="600"/>
      <c r="M6" s="314"/>
      <c r="N6" s="223" t="s">
        <v>103</v>
      </c>
      <c r="O6" s="313"/>
      <c r="P6" s="313"/>
      <c r="Q6" s="312"/>
    </row>
    <row r="7" spans="1:17" s="308" customFormat="1" ht="12" customHeight="1" x14ac:dyDescent="0.2">
      <c r="A7" s="310"/>
      <c r="B7" s="316"/>
      <c r="C7" s="307" t="str">
        <f>'N1'!$E$11</f>
        <v>Expositores EXTRA COMUNITÁRIOS</v>
      </c>
      <c r="D7" s="317"/>
      <c r="E7" s="317"/>
      <c r="F7" s="317"/>
      <c r="G7" s="317"/>
      <c r="H7" s="317"/>
      <c r="I7" s="317"/>
      <c r="J7" s="317"/>
      <c r="K7" s="317"/>
      <c r="L7" s="317"/>
      <c r="M7" s="314"/>
      <c r="N7" s="314"/>
      <c r="O7" s="313"/>
      <c r="P7" s="313"/>
      <c r="Q7" s="312"/>
    </row>
    <row r="8" spans="1:17" s="308" customFormat="1" ht="12" customHeight="1" x14ac:dyDescent="0.2">
      <c r="A8" s="310"/>
      <c r="C8" s="597" t="str">
        <f>'N2'!$A$18</f>
        <v>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v>
      </c>
      <c r="D8" s="597"/>
      <c r="E8" s="597"/>
      <c r="F8" s="597"/>
      <c r="G8" s="597"/>
      <c r="H8" s="597"/>
      <c r="I8" s="597"/>
      <c r="J8" s="597"/>
      <c r="K8" s="597"/>
      <c r="L8" s="597"/>
      <c r="M8" s="597"/>
      <c r="N8" s="597"/>
      <c r="O8" s="597"/>
      <c r="P8" s="597"/>
      <c r="Q8" s="312"/>
    </row>
    <row r="9" spans="1:17" s="308" customFormat="1" ht="12" customHeight="1" x14ac:dyDescent="0.2">
      <c r="A9" s="310"/>
      <c r="C9" s="597"/>
      <c r="D9" s="597"/>
      <c r="E9" s="597"/>
      <c r="F9" s="597"/>
      <c r="G9" s="597"/>
      <c r="H9" s="597"/>
      <c r="I9" s="597"/>
      <c r="J9" s="597"/>
      <c r="K9" s="597"/>
      <c r="L9" s="597"/>
      <c r="M9" s="597"/>
      <c r="N9" s="597"/>
      <c r="O9" s="597"/>
      <c r="P9" s="597"/>
      <c r="Q9" s="312"/>
    </row>
    <row r="10" spans="1:17" s="308" customFormat="1" ht="12" customHeight="1" x14ac:dyDescent="0.2">
      <c r="A10" s="310"/>
      <c r="C10" s="597"/>
      <c r="D10" s="597"/>
      <c r="E10" s="597"/>
      <c r="F10" s="597"/>
      <c r="G10" s="597"/>
      <c r="H10" s="597"/>
      <c r="I10" s="597"/>
      <c r="J10" s="597"/>
      <c r="K10" s="597"/>
      <c r="L10" s="597"/>
      <c r="M10" s="597"/>
      <c r="N10" s="597"/>
      <c r="O10" s="597"/>
      <c r="P10" s="597"/>
      <c r="Q10" s="312"/>
    </row>
    <row r="11" spans="1:17" s="308" customFormat="1" ht="12" customHeight="1" x14ac:dyDescent="0.2">
      <c r="A11" s="310"/>
      <c r="C11" s="597"/>
      <c r="D11" s="597"/>
      <c r="E11" s="597"/>
      <c r="F11" s="597"/>
      <c r="G11" s="597"/>
      <c r="H11" s="597"/>
      <c r="I11" s="597"/>
      <c r="J11" s="597"/>
      <c r="K11" s="597"/>
      <c r="L11" s="597"/>
      <c r="M11" s="597"/>
      <c r="N11" s="597"/>
      <c r="O11" s="597"/>
      <c r="P11" s="597"/>
      <c r="Q11" s="312"/>
    </row>
    <row r="12" spans="1:17" s="308" customFormat="1" ht="12" customHeight="1" x14ac:dyDescent="0.2">
      <c r="A12" s="310"/>
      <c r="C12" s="597"/>
      <c r="D12" s="597"/>
      <c r="E12" s="597"/>
      <c r="F12" s="597"/>
      <c r="G12" s="597"/>
      <c r="H12" s="597"/>
      <c r="I12" s="597"/>
      <c r="J12" s="597"/>
      <c r="K12" s="597"/>
      <c r="L12" s="597"/>
      <c r="M12" s="597"/>
      <c r="N12" s="597"/>
      <c r="O12" s="597"/>
      <c r="P12" s="597"/>
      <c r="Q12" s="312"/>
    </row>
    <row r="13" spans="1:17" s="308" customFormat="1" ht="12" customHeight="1" x14ac:dyDescent="0.2">
      <c r="A13" s="310"/>
      <c r="C13" s="597"/>
      <c r="D13" s="597"/>
      <c r="E13" s="597"/>
      <c r="F13" s="597"/>
      <c r="G13" s="597"/>
      <c r="H13" s="597"/>
      <c r="I13" s="597"/>
      <c r="J13" s="597"/>
      <c r="K13" s="597"/>
      <c r="L13" s="597"/>
      <c r="M13" s="597"/>
      <c r="N13" s="597"/>
      <c r="O13" s="597"/>
      <c r="P13" s="597"/>
      <c r="Q13" s="312"/>
    </row>
    <row r="14" spans="1:17" s="308" customFormat="1" ht="12" customHeight="1" x14ac:dyDescent="0.2">
      <c r="A14" s="328"/>
      <c r="B14" s="313"/>
      <c r="C14" s="323" t="str">
        <f>'N1'!$E$16</f>
        <v>Expositores COMUNITÁRIOS</v>
      </c>
      <c r="D14" s="313"/>
      <c r="E14" s="313"/>
      <c r="F14" s="313"/>
      <c r="G14" s="313"/>
      <c r="H14" s="313"/>
      <c r="I14" s="313"/>
      <c r="J14" s="313"/>
      <c r="K14" s="313"/>
      <c r="L14" s="313"/>
      <c r="M14" s="313"/>
      <c r="N14" s="313"/>
      <c r="O14" s="313"/>
      <c r="P14" s="313"/>
      <c r="Q14" s="312"/>
    </row>
    <row r="15" spans="1:17" s="308" customFormat="1" ht="12" customHeight="1" x14ac:dyDescent="0.2">
      <c r="A15" s="328"/>
      <c r="B15" s="313"/>
      <c r="C15" s="315" t="str">
        <f>'N2'!$A$23</f>
        <v>Valide o seu Nº de Contribuinte para confirmar a não sujeição a IVA à taxa em vigor em Portugal. Verifique em:</v>
      </c>
      <c r="D15" s="313"/>
      <c r="E15" s="313"/>
      <c r="F15" s="313"/>
      <c r="G15" s="313"/>
      <c r="H15" s="313"/>
      <c r="I15" s="313"/>
      <c r="J15" s="313"/>
      <c r="K15" s="313"/>
      <c r="L15" s="313"/>
      <c r="M15" s="313"/>
      <c r="N15" s="313"/>
      <c r="O15" s="313"/>
      <c r="P15" s="313"/>
      <c r="Q15" s="312"/>
    </row>
    <row r="16" spans="1:17" s="308" customFormat="1" ht="12" customHeight="1" x14ac:dyDescent="0.2">
      <c r="A16" s="328"/>
      <c r="B16" s="313"/>
      <c r="G16" s="596" t="s">
        <v>328</v>
      </c>
      <c r="H16" s="596"/>
      <c r="I16" s="596"/>
      <c r="J16" s="596"/>
      <c r="K16" s="596"/>
      <c r="L16" s="596"/>
      <c r="M16" s="596"/>
      <c r="N16" s="313"/>
      <c r="O16" s="313"/>
      <c r="P16" s="313"/>
      <c r="Q16" s="312"/>
    </row>
    <row r="17" spans="1:17" s="308" customFormat="1" ht="12" customHeight="1" x14ac:dyDescent="0.2">
      <c r="A17" s="328"/>
      <c r="B17" s="313"/>
      <c r="G17" s="329"/>
      <c r="H17" s="329"/>
      <c r="I17" s="329"/>
      <c r="J17" s="329"/>
      <c r="K17" s="329"/>
      <c r="L17" s="329"/>
      <c r="M17" s="325"/>
      <c r="N17" s="313"/>
      <c r="O17" s="313"/>
      <c r="P17" s="313"/>
      <c r="Q17" s="312"/>
    </row>
    <row r="18" spans="1:17" s="308" customFormat="1" ht="12" customHeight="1" x14ac:dyDescent="0.2">
      <c r="A18" s="310"/>
      <c r="B18" s="316"/>
      <c r="C18" s="600" t="str">
        <f>'N1'!$E$21</f>
        <v>LEGISLAÇÃO SOBRE PAGAMENTOS EM DINHEIRO</v>
      </c>
      <c r="D18" s="600"/>
      <c r="E18" s="600"/>
      <c r="F18" s="600"/>
      <c r="G18" s="600"/>
      <c r="H18" s="600"/>
      <c r="I18" s="600"/>
      <c r="J18" s="600"/>
      <c r="K18" s="600"/>
      <c r="L18" s="600"/>
      <c r="O18" s="322"/>
      <c r="P18" s="322"/>
      <c r="Q18" s="312"/>
    </row>
    <row r="19" spans="1:17" s="308" customFormat="1" ht="12" customHeight="1" x14ac:dyDescent="0.2">
      <c r="A19" s="310"/>
      <c r="B19" s="330"/>
      <c r="C19" s="606" t="str">
        <f>'N2'!$A$28</f>
        <v>Nos termos do disposto na Lei n.º 92/2017, de 22 de Agosto, informamos que os pagamentos respeitantes a facturas e/ou adiantamentos de valor igual ou superior a €1.000,00 não poderão ser feitos em numerário: deverão ser efectuados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v>
      </c>
      <c r="D19" s="606"/>
      <c r="E19" s="606"/>
      <c r="F19" s="606"/>
      <c r="G19" s="606"/>
      <c r="H19" s="606"/>
      <c r="I19" s="606"/>
      <c r="J19" s="606"/>
      <c r="K19" s="606"/>
      <c r="L19" s="606"/>
      <c r="M19" s="606"/>
      <c r="N19" s="606"/>
      <c r="O19" s="606"/>
      <c r="P19" s="606"/>
      <c r="Q19" s="312"/>
    </row>
    <row r="20" spans="1:17" s="308" customFormat="1" ht="12" customHeight="1" x14ac:dyDescent="0.2">
      <c r="A20" s="310"/>
      <c r="B20" s="330"/>
      <c r="C20" s="606"/>
      <c r="D20" s="606"/>
      <c r="E20" s="606"/>
      <c r="F20" s="606"/>
      <c r="G20" s="606"/>
      <c r="H20" s="606"/>
      <c r="I20" s="606"/>
      <c r="J20" s="606"/>
      <c r="K20" s="606"/>
      <c r="L20" s="606"/>
      <c r="M20" s="606"/>
      <c r="N20" s="606"/>
      <c r="O20" s="606"/>
      <c r="P20" s="606"/>
      <c r="Q20" s="312"/>
    </row>
    <row r="21" spans="1:17" s="308" customFormat="1" ht="12" customHeight="1" x14ac:dyDescent="0.2">
      <c r="A21" s="310"/>
      <c r="B21" s="330"/>
      <c r="C21" s="606"/>
      <c r="D21" s="606"/>
      <c r="E21" s="606"/>
      <c r="F21" s="606"/>
      <c r="G21" s="606"/>
      <c r="H21" s="606"/>
      <c r="I21" s="606"/>
      <c r="J21" s="606"/>
      <c r="K21" s="606"/>
      <c r="L21" s="606"/>
      <c r="M21" s="606"/>
      <c r="N21" s="606"/>
      <c r="O21" s="606"/>
      <c r="P21" s="606"/>
      <c r="Q21" s="312"/>
    </row>
    <row r="22" spans="1:17" s="308" customFormat="1" ht="12" customHeight="1" x14ac:dyDescent="0.2">
      <c r="A22" s="310"/>
      <c r="B22" s="330"/>
      <c r="C22" s="606"/>
      <c r="D22" s="606"/>
      <c r="E22" s="606"/>
      <c r="F22" s="606"/>
      <c r="G22" s="606"/>
      <c r="H22" s="606"/>
      <c r="I22" s="606"/>
      <c r="J22" s="606"/>
      <c r="K22" s="606"/>
      <c r="L22" s="606"/>
      <c r="M22" s="606"/>
      <c r="N22" s="606"/>
      <c r="O22" s="606"/>
      <c r="P22" s="606"/>
      <c r="Q22" s="312"/>
    </row>
    <row r="23" spans="1:17" s="308" customFormat="1" ht="12" customHeight="1" x14ac:dyDescent="0.2">
      <c r="A23" s="310"/>
      <c r="B23" s="311"/>
      <c r="Q23" s="312"/>
    </row>
    <row r="24" spans="1:17" s="308" customFormat="1" ht="12" customHeight="1" x14ac:dyDescent="0.2">
      <c r="A24" s="310"/>
      <c r="B24" s="316"/>
      <c r="C24" s="600" t="str">
        <f>'N1'!$E$26</f>
        <v>REGULAMENTO GERAL DE PROTECÇÃO DE DADOS</v>
      </c>
      <c r="D24" s="600"/>
      <c r="E24" s="600"/>
      <c r="F24" s="600"/>
      <c r="G24" s="600"/>
      <c r="H24" s="600"/>
      <c r="I24" s="600"/>
      <c r="J24" s="600"/>
      <c r="K24" s="600"/>
      <c r="L24" s="600"/>
      <c r="N24" s="223" t="s">
        <v>103</v>
      </c>
      <c r="O24" s="322"/>
      <c r="P24" s="322"/>
      <c r="Q24" s="312"/>
    </row>
    <row r="25" spans="1:17" s="308" customFormat="1" ht="12" customHeight="1" x14ac:dyDescent="0.2">
      <c r="A25" s="310"/>
      <c r="B25" s="316"/>
      <c r="C25" s="323" t="str">
        <f>'N1'!$G$1</f>
        <v>Utilização dos Dados</v>
      </c>
      <c r="D25" s="323"/>
      <c r="E25" s="323"/>
      <c r="F25" s="323"/>
      <c r="G25" s="323"/>
      <c r="H25" s="323"/>
      <c r="I25" s="323"/>
      <c r="J25" s="330"/>
      <c r="K25" s="330"/>
      <c r="L25" s="330"/>
      <c r="O25" s="322"/>
      <c r="P25" s="322"/>
      <c r="Q25" s="312"/>
    </row>
    <row r="26" spans="1:17" s="308" customFormat="1" ht="12" customHeight="1" x14ac:dyDescent="0.2">
      <c r="A26" s="310"/>
      <c r="B26" s="331"/>
      <c r="C26" s="597" t="str">
        <f>'N2'!$A$3</f>
        <v>A utilização que a Lisboa-FCE faz dos dados que recolhe respeita a finalidade e âmbito em que os mesmos foram recolhidos, conforme estipulado em Princípios Relativos ao Tratamento de Dados Pessoais.
Enquanto Cliente ou Utilizador dos serviços da Lisboa-FCE, o tratamento dos dados é efectuado nos seguintes âmbitos:
- Para a execução de todas as obrigações legais decorrentes da contratação e utilização do serviço ou produto a que dizem respeito e pelo 
   período de tempo adequado e necessário à concretização dos objectivos contratuais ou das obrigações legais;
- Para comunicações directamente associadas à contratação e prestação do serviço, incluindo terceiras entidades que com a Lisboa-FCE 
   colaboram na prestação do serviço e o complementam e com as quais a Lisboa-FCE tem um regime de parceria para aquele fim;
- Para elaboração do catálogo electrónico ou físico, guia de visitante, ou quaisquer publicações associadas ao evento ou serviço 
   contratualizado;</v>
      </c>
      <c r="D26" s="597"/>
      <c r="E26" s="597"/>
      <c r="F26" s="597"/>
      <c r="G26" s="597"/>
      <c r="H26" s="597"/>
      <c r="I26" s="597"/>
      <c r="J26" s="597"/>
      <c r="K26" s="597"/>
      <c r="L26" s="597"/>
      <c r="M26" s="597"/>
      <c r="N26" s="597"/>
      <c r="O26" s="597"/>
      <c r="P26" s="597"/>
      <c r="Q26" s="312"/>
    </row>
    <row r="27" spans="1:17" s="308" customFormat="1" ht="12" customHeight="1" x14ac:dyDescent="0.2">
      <c r="A27" s="310"/>
      <c r="B27" s="330"/>
      <c r="C27" s="597"/>
      <c r="D27" s="597"/>
      <c r="E27" s="597"/>
      <c r="F27" s="597"/>
      <c r="G27" s="597"/>
      <c r="H27" s="597"/>
      <c r="I27" s="597"/>
      <c r="J27" s="597"/>
      <c r="K27" s="597"/>
      <c r="L27" s="597"/>
      <c r="M27" s="597"/>
      <c r="N27" s="597"/>
      <c r="O27" s="597"/>
      <c r="P27" s="597"/>
      <c r="Q27" s="312"/>
    </row>
    <row r="28" spans="1:17" s="308" customFormat="1" ht="12" customHeight="1" x14ac:dyDescent="0.2">
      <c r="A28" s="310"/>
      <c r="B28" s="330"/>
      <c r="C28" s="597"/>
      <c r="D28" s="597"/>
      <c r="E28" s="597"/>
      <c r="F28" s="597"/>
      <c r="G28" s="597"/>
      <c r="H28" s="597"/>
      <c r="I28" s="597"/>
      <c r="J28" s="597"/>
      <c r="K28" s="597"/>
      <c r="L28" s="597"/>
      <c r="M28" s="597"/>
      <c r="N28" s="597"/>
      <c r="O28" s="597"/>
      <c r="P28" s="597"/>
      <c r="Q28" s="312"/>
    </row>
    <row r="29" spans="1:17" s="308" customFormat="1" ht="12" customHeight="1" x14ac:dyDescent="0.2">
      <c r="A29" s="310"/>
      <c r="B29" s="330"/>
      <c r="C29" s="597"/>
      <c r="D29" s="597"/>
      <c r="E29" s="597"/>
      <c r="F29" s="597"/>
      <c r="G29" s="597"/>
      <c r="H29" s="597"/>
      <c r="I29" s="597"/>
      <c r="J29" s="597"/>
      <c r="K29" s="597"/>
      <c r="L29" s="597"/>
      <c r="M29" s="597"/>
      <c r="N29" s="597"/>
      <c r="O29" s="597"/>
      <c r="P29" s="597"/>
      <c r="Q29" s="312"/>
    </row>
    <row r="30" spans="1:17" s="308" customFormat="1" ht="12" customHeight="1" x14ac:dyDescent="0.2">
      <c r="A30" s="310"/>
      <c r="B30" s="330"/>
      <c r="C30" s="597"/>
      <c r="D30" s="597"/>
      <c r="E30" s="597"/>
      <c r="F30" s="597"/>
      <c r="G30" s="597"/>
      <c r="H30" s="597"/>
      <c r="I30" s="597"/>
      <c r="J30" s="597"/>
      <c r="K30" s="597"/>
      <c r="L30" s="597"/>
      <c r="M30" s="597"/>
      <c r="N30" s="597"/>
      <c r="O30" s="597"/>
      <c r="P30" s="597"/>
      <c r="Q30" s="312"/>
    </row>
    <row r="31" spans="1:17" s="308" customFormat="1" ht="12" customHeight="1" x14ac:dyDescent="0.2">
      <c r="A31" s="310"/>
      <c r="B31" s="330"/>
      <c r="C31" s="597"/>
      <c r="D31" s="597"/>
      <c r="E31" s="597"/>
      <c r="F31" s="597"/>
      <c r="G31" s="597"/>
      <c r="H31" s="597"/>
      <c r="I31" s="597"/>
      <c r="J31" s="597"/>
      <c r="K31" s="597"/>
      <c r="L31" s="597"/>
      <c r="M31" s="597"/>
      <c r="N31" s="597"/>
      <c r="O31" s="597"/>
      <c r="P31" s="597"/>
      <c r="Q31" s="312"/>
    </row>
    <row r="32" spans="1:17" s="308" customFormat="1" ht="12" customHeight="1" x14ac:dyDescent="0.2">
      <c r="A32" s="310"/>
      <c r="B32" s="330"/>
      <c r="C32" s="597"/>
      <c r="D32" s="597"/>
      <c r="E32" s="597"/>
      <c r="F32" s="597"/>
      <c r="G32" s="597"/>
      <c r="H32" s="597"/>
      <c r="I32" s="597"/>
      <c r="J32" s="597"/>
      <c r="K32" s="597"/>
      <c r="L32" s="597"/>
      <c r="M32" s="597"/>
      <c r="N32" s="597"/>
      <c r="O32" s="597"/>
      <c r="P32" s="597"/>
      <c r="Q32" s="312"/>
    </row>
    <row r="33" spans="1:17" s="308" customFormat="1" ht="11.25" customHeight="1" x14ac:dyDescent="0.2">
      <c r="A33" s="310"/>
      <c r="B33" s="330"/>
      <c r="C33" s="597"/>
      <c r="D33" s="597"/>
      <c r="E33" s="597"/>
      <c r="F33" s="597"/>
      <c r="G33" s="597"/>
      <c r="H33" s="597"/>
      <c r="I33" s="597"/>
      <c r="J33" s="597"/>
      <c r="K33" s="597"/>
      <c r="L33" s="597"/>
      <c r="M33" s="597"/>
      <c r="N33" s="597"/>
      <c r="O33" s="597"/>
      <c r="P33" s="597"/>
      <c r="Q33" s="312"/>
    </row>
    <row r="34" spans="1:17" s="308" customFormat="1" ht="11.25" customHeight="1" x14ac:dyDescent="0.2">
      <c r="A34" s="310"/>
      <c r="B34" s="330"/>
      <c r="C34" s="597"/>
      <c r="D34" s="597"/>
      <c r="E34" s="597"/>
      <c r="F34" s="597"/>
      <c r="G34" s="597"/>
      <c r="H34" s="597"/>
      <c r="I34" s="597"/>
      <c r="J34" s="597"/>
      <c r="K34" s="597"/>
      <c r="L34" s="597"/>
      <c r="M34" s="597"/>
      <c r="N34" s="597"/>
      <c r="O34" s="597"/>
      <c r="P34" s="597"/>
      <c r="Q34" s="312"/>
    </row>
    <row r="35" spans="1:17" s="308" customFormat="1" ht="11.25" customHeight="1" x14ac:dyDescent="0.2">
      <c r="A35" s="310"/>
      <c r="B35" s="330"/>
      <c r="C35" s="332" t="str">
        <f>'N1'!$G$6</f>
        <v>Transmissão dos Dados Pessoais a Terceiros</v>
      </c>
      <c r="D35" s="333"/>
      <c r="E35" s="333"/>
      <c r="F35" s="333"/>
      <c r="G35" s="333"/>
      <c r="H35" s="333"/>
      <c r="I35" s="333"/>
      <c r="J35" s="333"/>
      <c r="K35" s="333"/>
      <c r="L35" s="333"/>
      <c r="M35" s="333"/>
      <c r="N35" s="333"/>
      <c r="O35" s="333"/>
      <c r="P35" s="333"/>
      <c r="Q35" s="312"/>
    </row>
    <row r="36" spans="1:17" s="308" customFormat="1" ht="11.25" customHeight="1" x14ac:dyDescent="0.2">
      <c r="A36" s="310"/>
      <c r="B36" s="331"/>
      <c r="C36" s="597" t="str">
        <f>'N2'!$A$8</f>
        <v>A Lisboa-FCE só transmite a terceiros os dados pessoais que recolhe, respeitando o princípio da minimização dos dados constante da 
alínea c) do n.º 1 do RGPD e quando técnica ou legalmente o tenha de fazer, nomeadamente, mas não exclusivamente, nas seguintes situações:
- Nos processos associados a transacções, nomeadamente transmissões relacionadas com pagamentos e/ou comunicação de facturas à 
   Autoridade Tributária;
- Na comunicação, quando utiliza serviços de terceiros, por exemplo, para o envio comunicações, nomeadamente de emails, ou para a 
   execução e prestação de serviços complementares aos contratados como sejam, limpeza, segurança, decoração, inscrição para catálogo 
   do evento, guia de visitante e ainda entre entidades co-organizadoras do evento.
- Em cumprimento de obrigação legal de resposta a pedido de autoridade competente, tal como entidades reguladoras, órgãos de polícia 
    criminal ou tribunais;
- Para, no interesse legítimo da Lisboa-FCE, apresentar / desenvolver acções em defesa dos seus direitos ou para protecção dos seus 
   Clientes e/ou Utilizadores;</v>
      </c>
      <c r="D36" s="597"/>
      <c r="E36" s="597"/>
      <c r="F36" s="597"/>
      <c r="G36" s="597"/>
      <c r="H36" s="597"/>
      <c r="I36" s="597"/>
      <c r="J36" s="597"/>
      <c r="K36" s="597"/>
      <c r="L36" s="597"/>
      <c r="M36" s="597"/>
      <c r="N36" s="597"/>
      <c r="O36" s="597"/>
      <c r="P36" s="597"/>
      <c r="Q36" s="312"/>
    </row>
    <row r="37" spans="1:17" s="308" customFormat="1" ht="11.25" customHeight="1" x14ac:dyDescent="0.2">
      <c r="A37" s="310"/>
      <c r="C37" s="597"/>
      <c r="D37" s="597"/>
      <c r="E37" s="597"/>
      <c r="F37" s="597"/>
      <c r="G37" s="597"/>
      <c r="H37" s="597"/>
      <c r="I37" s="597"/>
      <c r="J37" s="597"/>
      <c r="K37" s="597"/>
      <c r="L37" s="597"/>
      <c r="M37" s="597"/>
      <c r="N37" s="597"/>
      <c r="O37" s="597"/>
      <c r="P37" s="597"/>
      <c r="Q37" s="312"/>
    </row>
    <row r="38" spans="1:17" s="308" customFormat="1" ht="11.25" customHeight="1" x14ac:dyDescent="0.2">
      <c r="A38" s="310"/>
      <c r="C38" s="597"/>
      <c r="D38" s="597"/>
      <c r="E38" s="597"/>
      <c r="F38" s="597"/>
      <c r="G38" s="597"/>
      <c r="H38" s="597"/>
      <c r="I38" s="597"/>
      <c r="J38" s="597"/>
      <c r="K38" s="597"/>
      <c r="L38" s="597"/>
      <c r="M38" s="597"/>
      <c r="N38" s="597"/>
      <c r="O38" s="597"/>
      <c r="P38" s="597"/>
      <c r="Q38" s="312"/>
    </row>
    <row r="39" spans="1:17" s="308" customFormat="1" ht="11.25" customHeight="1" x14ac:dyDescent="0.2">
      <c r="A39" s="310"/>
      <c r="C39" s="597"/>
      <c r="D39" s="597"/>
      <c r="E39" s="597"/>
      <c r="F39" s="597"/>
      <c r="G39" s="597"/>
      <c r="H39" s="597"/>
      <c r="I39" s="597"/>
      <c r="J39" s="597"/>
      <c r="K39" s="597"/>
      <c r="L39" s="597"/>
      <c r="M39" s="597"/>
      <c r="N39" s="597"/>
      <c r="O39" s="597"/>
      <c r="P39" s="597"/>
      <c r="Q39" s="312"/>
    </row>
    <row r="40" spans="1:17" s="308" customFormat="1" ht="11.25" customHeight="1" x14ac:dyDescent="0.2">
      <c r="A40" s="310"/>
      <c r="C40" s="597"/>
      <c r="D40" s="597"/>
      <c r="E40" s="597"/>
      <c r="F40" s="597"/>
      <c r="G40" s="597"/>
      <c r="H40" s="597"/>
      <c r="I40" s="597"/>
      <c r="J40" s="597"/>
      <c r="K40" s="597"/>
      <c r="L40" s="597"/>
      <c r="M40" s="597"/>
      <c r="N40" s="597"/>
      <c r="O40" s="597"/>
      <c r="P40" s="597"/>
      <c r="Q40" s="312"/>
    </row>
    <row r="41" spans="1:17" s="308" customFormat="1" ht="11.25" customHeight="1" x14ac:dyDescent="0.2">
      <c r="A41" s="310"/>
      <c r="C41" s="597"/>
      <c r="D41" s="597"/>
      <c r="E41" s="597"/>
      <c r="F41" s="597"/>
      <c r="G41" s="597"/>
      <c r="H41" s="597"/>
      <c r="I41" s="597"/>
      <c r="J41" s="597"/>
      <c r="K41" s="597"/>
      <c r="L41" s="597"/>
      <c r="M41" s="597"/>
      <c r="N41" s="597"/>
      <c r="O41" s="597"/>
      <c r="P41" s="597"/>
      <c r="Q41" s="312"/>
    </row>
    <row r="42" spans="1:17" s="308" customFormat="1" ht="11.25" customHeight="1" x14ac:dyDescent="0.2">
      <c r="A42" s="310"/>
      <c r="C42" s="597"/>
      <c r="D42" s="597"/>
      <c r="E42" s="597"/>
      <c r="F42" s="597"/>
      <c r="G42" s="597"/>
      <c r="H42" s="597"/>
      <c r="I42" s="597"/>
      <c r="J42" s="597"/>
      <c r="K42" s="597"/>
      <c r="L42" s="597"/>
      <c r="M42" s="597"/>
      <c r="N42" s="597"/>
      <c r="O42" s="597"/>
      <c r="P42" s="597"/>
      <c r="Q42" s="312"/>
    </row>
    <row r="43" spans="1:17" s="308" customFormat="1" ht="11.25" customHeight="1" x14ac:dyDescent="0.2">
      <c r="A43" s="310"/>
      <c r="C43" s="597"/>
      <c r="D43" s="597"/>
      <c r="E43" s="597"/>
      <c r="F43" s="597"/>
      <c r="G43" s="597"/>
      <c r="H43" s="597"/>
      <c r="I43" s="597"/>
      <c r="J43" s="597"/>
      <c r="K43" s="597"/>
      <c r="L43" s="597"/>
      <c r="M43" s="597"/>
      <c r="N43" s="597"/>
      <c r="O43" s="597"/>
      <c r="P43" s="597"/>
      <c r="Q43" s="312"/>
    </row>
    <row r="44" spans="1:17" s="308" customFormat="1" ht="11.25" customHeight="1" x14ac:dyDescent="0.2">
      <c r="A44" s="310"/>
      <c r="C44" s="597"/>
      <c r="D44" s="597"/>
      <c r="E44" s="597"/>
      <c r="F44" s="597"/>
      <c r="G44" s="597"/>
      <c r="H44" s="597"/>
      <c r="I44" s="597"/>
      <c r="J44" s="597"/>
      <c r="K44" s="597"/>
      <c r="L44" s="597"/>
      <c r="M44" s="597"/>
      <c r="N44" s="597"/>
      <c r="O44" s="597"/>
      <c r="P44" s="597"/>
      <c r="Q44" s="312"/>
    </row>
    <row r="45" spans="1:17" s="308" customFormat="1" ht="12" customHeight="1" x14ac:dyDescent="0.2">
      <c r="A45" s="310"/>
      <c r="C45" s="597"/>
      <c r="D45" s="597"/>
      <c r="E45" s="597"/>
      <c r="F45" s="597"/>
      <c r="G45" s="597"/>
      <c r="H45" s="597"/>
      <c r="I45" s="597"/>
      <c r="J45" s="597"/>
      <c r="K45" s="597"/>
      <c r="L45" s="597"/>
      <c r="M45" s="597"/>
      <c r="N45" s="597"/>
      <c r="O45" s="597"/>
      <c r="P45" s="597"/>
      <c r="Q45" s="312"/>
    </row>
    <row r="46" spans="1:17" s="308" customFormat="1" ht="12" customHeight="1" x14ac:dyDescent="0.2">
      <c r="A46" s="310"/>
      <c r="C46" s="597"/>
      <c r="D46" s="597"/>
      <c r="E46" s="597"/>
      <c r="F46" s="597"/>
      <c r="G46" s="597"/>
      <c r="H46" s="597"/>
      <c r="I46" s="597"/>
      <c r="J46" s="597"/>
      <c r="K46" s="597"/>
      <c r="L46" s="597"/>
      <c r="M46" s="597"/>
      <c r="N46" s="597"/>
      <c r="O46" s="597"/>
      <c r="P46" s="597"/>
      <c r="Q46" s="312"/>
    </row>
    <row r="47" spans="1:17" s="308" customFormat="1" ht="12" customHeight="1" x14ac:dyDescent="0.2">
      <c r="A47" s="310"/>
      <c r="C47" s="597"/>
      <c r="D47" s="597"/>
      <c r="E47" s="597"/>
      <c r="F47" s="597"/>
      <c r="G47" s="597"/>
      <c r="H47" s="597"/>
      <c r="I47" s="597"/>
      <c r="J47" s="597"/>
      <c r="K47" s="597"/>
      <c r="L47" s="597"/>
      <c r="M47" s="597"/>
      <c r="N47" s="597"/>
      <c r="O47" s="597"/>
      <c r="P47" s="597"/>
      <c r="Q47" s="312"/>
    </row>
    <row r="48" spans="1:17" s="308" customFormat="1" ht="12" customHeight="1" x14ac:dyDescent="0.2">
      <c r="A48" s="310"/>
      <c r="C48" s="332" t="str">
        <f>'N1'!$G$11</f>
        <v>Direitos dos Titulares dos Dados Pessoais</v>
      </c>
      <c r="D48" s="333"/>
      <c r="E48" s="333"/>
      <c r="F48" s="333"/>
      <c r="G48" s="333"/>
      <c r="H48" s="333"/>
      <c r="I48" s="333"/>
      <c r="J48" s="333"/>
      <c r="K48" s="333"/>
      <c r="L48" s="333"/>
      <c r="M48" s="333"/>
      <c r="N48" s="333"/>
      <c r="O48" s="333"/>
      <c r="P48" s="333"/>
      <c r="Q48" s="312"/>
    </row>
    <row r="49" spans="1:21" s="308" customFormat="1" ht="12" customHeight="1" x14ac:dyDescent="0.2">
      <c r="A49" s="310"/>
      <c r="B49" s="331"/>
      <c r="C49" s="597" t="str">
        <f>'N2'!$A$13</f>
        <v>Revogação da Autorização para Tratamento - em qualquer momento, o Titular dos Dados Pessoais pode revogar autorização que tenha dado, sem prejuízo de que, mesmo assim, a Lisboa-FCE proceda ao tratamento desses dados quando:
 - Tiverem sido recolhidos no âmbito da celebração de um contrato;
 - Sejam necessários para o cumprimento de obrigações legais;
 - Sejam essenciais para comprovar transacções;
 - Sejam necessários no âmbito de acções de defesa e/ou protecção de direitos da Lisboa-FCE, dos seus Clientes e/ou Utilizadores.
Sempre que pretender poderá actualizar os seus dados pessoais, incluindo os seus consentimentos podendo, para esse efeito, contactar-nos através dos seguintes endereços: Carta: dirigida à LISBOA-FCE,  para Rua do Bojador, Parque das Nações, 1998-010 Lisboa, PORTUGAL.</v>
      </c>
      <c r="D49" s="597"/>
      <c r="E49" s="597"/>
      <c r="F49" s="597"/>
      <c r="G49" s="597"/>
      <c r="H49" s="597"/>
      <c r="I49" s="597"/>
      <c r="J49" s="597"/>
      <c r="K49" s="597"/>
      <c r="L49" s="597"/>
      <c r="M49" s="597"/>
      <c r="N49" s="597"/>
      <c r="O49" s="597"/>
      <c r="P49" s="597"/>
      <c r="Q49" s="312"/>
    </row>
    <row r="50" spans="1:21" s="308" customFormat="1" ht="12" customHeight="1" x14ac:dyDescent="0.2">
      <c r="A50" s="310"/>
      <c r="B50" s="330"/>
      <c r="C50" s="597"/>
      <c r="D50" s="597"/>
      <c r="E50" s="597"/>
      <c r="F50" s="597"/>
      <c r="G50" s="597"/>
      <c r="H50" s="597"/>
      <c r="I50" s="597"/>
      <c r="J50" s="597"/>
      <c r="K50" s="597"/>
      <c r="L50" s="597"/>
      <c r="M50" s="597"/>
      <c r="N50" s="597"/>
      <c r="O50" s="597"/>
      <c r="P50" s="597"/>
      <c r="Q50" s="312"/>
    </row>
    <row r="51" spans="1:21" s="308" customFormat="1" ht="12" customHeight="1" x14ac:dyDescent="0.2">
      <c r="A51" s="310"/>
      <c r="B51" s="330"/>
      <c r="C51" s="597"/>
      <c r="D51" s="597"/>
      <c r="E51" s="597"/>
      <c r="F51" s="597"/>
      <c r="G51" s="597"/>
      <c r="H51" s="597"/>
      <c r="I51" s="597"/>
      <c r="J51" s="597"/>
      <c r="K51" s="597"/>
      <c r="L51" s="597"/>
      <c r="M51" s="597"/>
      <c r="N51" s="597"/>
      <c r="O51" s="597"/>
      <c r="P51" s="597"/>
      <c r="Q51" s="312"/>
    </row>
    <row r="52" spans="1:21" s="308" customFormat="1" ht="12" customHeight="1" x14ac:dyDescent="0.2">
      <c r="A52" s="310"/>
      <c r="B52" s="330"/>
      <c r="C52" s="597"/>
      <c r="D52" s="597"/>
      <c r="E52" s="597"/>
      <c r="F52" s="597"/>
      <c r="G52" s="597"/>
      <c r="H52" s="597"/>
      <c r="I52" s="597"/>
      <c r="J52" s="597"/>
      <c r="K52" s="597"/>
      <c r="L52" s="597"/>
      <c r="M52" s="597"/>
      <c r="N52" s="597"/>
      <c r="O52" s="597"/>
      <c r="P52" s="597"/>
      <c r="Q52" s="312"/>
    </row>
    <row r="53" spans="1:21" s="308" customFormat="1" ht="12" customHeight="1" x14ac:dyDescent="0.2">
      <c r="A53" s="310"/>
      <c r="B53" s="330"/>
      <c r="C53" s="597"/>
      <c r="D53" s="597"/>
      <c r="E53" s="597"/>
      <c r="F53" s="597"/>
      <c r="G53" s="597"/>
      <c r="H53" s="597"/>
      <c r="I53" s="597"/>
      <c r="J53" s="597"/>
      <c r="K53" s="597"/>
      <c r="L53" s="597"/>
      <c r="M53" s="597"/>
      <c r="N53" s="597"/>
      <c r="O53" s="597"/>
      <c r="P53" s="597"/>
      <c r="Q53" s="312"/>
    </row>
    <row r="54" spans="1:21" s="308" customFormat="1" ht="12" customHeight="1" x14ac:dyDescent="0.2">
      <c r="A54" s="310"/>
      <c r="B54" s="330"/>
      <c r="C54" s="597"/>
      <c r="D54" s="597"/>
      <c r="E54" s="597"/>
      <c r="F54" s="597"/>
      <c r="G54" s="597"/>
      <c r="H54" s="597"/>
      <c r="I54" s="597"/>
      <c r="J54" s="597"/>
      <c r="K54" s="597"/>
      <c r="L54" s="597"/>
      <c r="M54" s="597"/>
      <c r="N54" s="597"/>
      <c r="O54" s="597"/>
      <c r="P54" s="597"/>
      <c r="Q54" s="312"/>
    </row>
    <row r="55" spans="1:21" s="308" customFormat="1" ht="12" customHeight="1" x14ac:dyDescent="0.2">
      <c r="A55" s="310"/>
      <c r="B55" s="330"/>
      <c r="C55" s="597"/>
      <c r="D55" s="597"/>
      <c r="E55" s="597"/>
      <c r="F55" s="597"/>
      <c r="G55" s="597"/>
      <c r="H55" s="597"/>
      <c r="I55" s="597"/>
      <c r="J55" s="597"/>
      <c r="K55" s="597"/>
      <c r="L55" s="597"/>
      <c r="M55" s="597"/>
      <c r="N55" s="597"/>
      <c r="O55" s="597"/>
      <c r="P55" s="597"/>
      <c r="Q55" s="312"/>
    </row>
    <row r="56" spans="1:21" s="308" customFormat="1" ht="12" customHeight="1" x14ac:dyDescent="0.2">
      <c r="A56" s="310"/>
      <c r="B56" s="330"/>
      <c r="C56" s="597"/>
      <c r="D56" s="597"/>
      <c r="E56" s="597"/>
      <c r="F56" s="597"/>
      <c r="G56" s="597"/>
      <c r="H56" s="597"/>
      <c r="I56" s="597"/>
      <c r="J56" s="597"/>
      <c r="K56" s="597"/>
      <c r="L56" s="597"/>
      <c r="M56" s="597"/>
      <c r="N56" s="597"/>
      <c r="O56" s="597"/>
      <c r="P56" s="597"/>
      <c r="Q56" s="312"/>
    </row>
    <row r="57" spans="1:21" s="308" customFormat="1" ht="12" customHeight="1" x14ac:dyDescent="0.2">
      <c r="A57" s="310"/>
      <c r="B57" s="330"/>
      <c r="C57" s="598" t="str">
        <f>'N1'!$G$16</f>
        <v>Email: para o endereço de correio electrónico</v>
      </c>
      <c r="D57" s="598"/>
      <c r="E57" s="598"/>
      <c r="F57" s="598"/>
      <c r="G57" s="598"/>
      <c r="H57" s="598"/>
      <c r="I57" s="598"/>
      <c r="J57" s="598"/>
      <c r="K57" s="599" t="s">
        <v>329</v>
      </c>
      <c r="L57" s="599"/>
      <c r="O57" s="322"/>
      <c r="P57" s="322"/>
      <c r="Q57" s="312"/>
    </row>
    <row r="58" spans="1:21" s="308" customFormat="1" ht="12" customHeight="1" x14ac:dyDescent="0.2">
      <c r="A58" s="310"/>
      <c r="B58" s="330"/>
      <c r="C58" s="330"/>
      <c r="D58" s="330"/>
      <c r="E58" s="330"/>
      <c r="F58" s="330"/>
      <c r="G58" s="330"/>
      <c r="H58" s="330"/>
      <c r="I58" s="330"/>
      <c r="J58" s="330"/>
      <c r="K58" s="330"/>
      <c r="L58" s="330"/>
      <c r="O58" s="322"/>
      <c r="P58" s="322"/>
      <c r="Q58" s="312"/>
      <c r="R58" s="334"/>
      <c r="S58" s="334"/>
      <c r="T58" s="334"/>
      <c r="U58" s="334"/>
    </row>
    <row r="59" spans="1:21" s="308" customFormat="1" ht="12" customHeight="1" x14ac:dyDescent="0.2">
      <c r="A59" s="328"/>
      <c r="B59" s="316"/>
      <c r="C59" s="600" t="str">
        <f>'N1'!$E$31</f>
        <v xml:space="preserve">RESOLUÇÃO ALTERNATIVA DE LITÍGIOS DE CONSUMO </v>
      </c>
      <c r="D59" s="600"/>
      <c r="E59" s="600"/>
      <c r="F59" s="600"/>
      <c r="G59" s="600"/>
      <c r="H59" s="600"/>
      <c r="I59" s="600"/>
      <c r="J59" s="600"/>
      <c r="K59" s="600"/>
      <c r="L59" s="600"/>
      <c r="M59" s="313"/>
      <c r="N59" s="313"/>
      <c r="O59" s="313"/>
      <c r="P59" s="313"/>
      <c r="Q59" s="312"/>
      <c r="R59" s="158"/>
      <c r="S59" s="158"/>
      <c r="T59" s="335"/>
      <c r="U59" s="335"/>
    </row>
    <row r="60" spans="1:21" s="308" customFormat="1" ht="12" customHeight="1" x14ac:dyDescent="0.2">
      <c r="A60" s="336"/>
      <c r="B60" s="313"/>
      <c r="C60" s="605" t="str">
        <f>'N2'!$A$33</f>
        <v>Em caso de litígio o consumidor pode recorrer a uma Entidade de Resolução Alternativa de Litígios de consumo:  CENTRO DE ARBITRAGEM DE CONFLITOS DE CONSUMO DE LISBOA; R. dos Douradores, 116 - 2º - 1100-207 Lisboa / T: 00-351-218 807 000/F: 00-351-218 807 038.</v>
      </c>
      <c r="D60" s="605"/>
      <c r="E60" s="605"/>
      <c r="F60" s="605"/>
      <c r="G60" s="605"/>
      <c r="H60" s="605"/>
      <c r="I60" s="605"/>
      <c r="J60" s="605"/>
      <c r="K60" s="605"/>
      <c r="L60" s="605"/>
      <c r="M60" s="605"/>
      <c r="N60" s="605"/>
      <c r="O60" s="605"/>
      <c r="P60" s="605"/>
      <c r="Q60" s="312"/>
      <c r="R60" s="158"/>
      <c r="S60" s="158"/>
      <c r="T60" s="337"/>
      <c r="U60" s="337"/>
    </row>
    <row r="61" spans="1:21" s="308" customFormat="1" ht="12" customHeight="1" x14ac:dyDescent="0.2">
      <c r="A61" s="336"/>
      <c r="B61" s="313"/>
      <c r="C61" s="605"/>
      <c r="D61" s="605"/>
      <c r="E61" s="605"/>
      <c r="F61" s="605"/>
      <c r="G61" s="605"/>
      <c r="H61" s="605"/>
      <c r="I61" s="605"/>
      <c r="J61" s="605"/>
      <c r="K61" s="605"/>
      <c r="L61" s="605"/>
      <c r="M61" s="605"/>
      <c r="N61" s="605"/>
      <c r="O61" s="605"/>
      <c r="P61" s="605"/>
      <c r="Q61" s="312"/>
      <c r="R61" s="158"/>
      <c r="S61" s="158"/>
      <c r="T61" s="337"/>
      <c r="U61" s="337"/>
    </row>
    <row r="62" spans="1:21" s="308" customFormat="1" ht="12" customHeight="1" x14ac:dyDescent="0.2">
      <c r="A62" s="336"/>
      <c r="B62" s="313"/>
      <c r="C62" s="599" t="s">
        <v>330</v>
      </c>
      <c r="D62" s="599"/>
      <c r="E62" s="599"/>
      <c r="F62" s="599"/>
      <c r="G62" s="599"/>
      <c r="H62" s="599"/>
      <c r="I62" s="338"/>
      <c r="J62" s="599" t="s">
        <v>331</v>
      </c>
      <c r="K62" s="599"/>
      <c r="L62" s="599"/>
      <c r="M62" s="596" t="s">
        <v>332</v>
      </c>
      <c r="N62" s="596"/>
      <c r="O62" s="596"/>
      <c r="P62" s="313"/>
      <c r="Q62" s="312"/>
      <c r="R62" s="158"/>
      <c r="S62" s="158"/>
      <c r="T62" s="337"/>
      <c r="U62" s="337"/>
    </row>
    <row r="63" spans="1:21" s="308" customFormat="1" ht="12" customHeight="1" x14ac:dyDescent="0.2">
      <c r="A63" s="336"/>
      <c r="B63" s="313"/>
      <c r="C63" s="595" t="str">
        <f>'N1'!$G$21</f>
        <v>Mais informações em Portal do Consumidor:</v>
      </c>
      <c r="D63" s="595"/>
      <c r="E63" s="595"/>
      <c r="F63" s="595"/>
      <c r="G63" s="595"/>
      <c r="H63" s="595"/>
      <c r="I63" s="595"/>
      <c r="J63" s="595"/>
      <c r="K63" s="596" t="s">
        <v>333</v>
      </c>
      <c r="L63" s="596"/>
      <c r="M63" s="339"/>
      <c r="N63" s="313"/>
      <c r="O63" s="313"/>
      <c r="P63" s="313"/>
      <c r="Q63" s="312"/>
      <c r="R63" s="158"/>
      <c r="S63" s="158"/>
      <c r="T63" s="337"/>
      <c r="U63" s="337"/>
    </row>
    <row r="64" spans="1:21" s="308" customFormat="1" ht="12" customHeight="1" x14ac:dyDescent="0.2">
      <c r="A64" s="336"/>
      <c r="B64" s="313"/>
      <c r="D64" s="324"/>
      <c r="E64" s="324"/>
      <c r="F64" s="324"/>
      <c r="G64" s="324"/>
      <c r="H64" s="324"/>
      <c r="I64" s="324"/>
      <c r="J64" s="324"/>
      <c r="K64" s="329"/>
      <c r="L64" s="329"/>
      <c r="M64" s="339"/>
      <c r="N64" s="313"/>
      <c r="O64" s="313"/>
      <c r="P64" s="313"/>
      <c r="Q64" s="312"/>
    </row>
    <row r="65" spans="1:17" s="308" customFormat="1" ht="12" customHeight="1" x14ac:dyDescent="0.2">
      <c r="A65" s="336"/>
      <c r="B65" s="313"/>
      <c r="D65" s="324"/>
      <c r="E65" s="324"/>
      <c r="F65" s="324"/>
      <c r="G65" s="324"/>
      <c r="H65" s="324"/>
      <c r="I65" s="324"/>
      <c r="J65" s="324"/>
      <c r="K65" s="329"/>
      <c r="L65" s="329"/>
      <c r="M65" s="339"/>
      <c r="N65" s="313"/>
      <c r="O65" s="313"/>
      <c r="P65" s="313"/>
      <c r="Q65" s="312"/>
    </row>
    <row r="66" spans="1:17" s="308" customFormat="1" ht="11.25" x14ac:dyDescent="0.2">
      <c r="A66" s="336"/>
      <c r="B66" s="313"/>
      <c r="D66" s="324"/>
      <c r="E66" s="324"/>
      <c r="F66" s="324"/>
      <c r="G66" s="324"/>
      <c r="H66" s="324"/>
      <c r="I66" s="324"/>
      <c r="J66" s="324"/>
      <c r="K66" s="329"/>
      <c r="L66" s="329"/>
      <c r="M66" s="339"/>
      <c r="N66" s="313"/>
      <c r="O66" s="313"/>
      <c r="P66" s="313"/>
      <c r="Q66" s="312"/>
    </row>
    <row r="67" spans="1:17" s="308" customFormat="1" ht="11.25" x14ac:dyDescent="0.2">
      <c r="A67" s="310"/>
      <c r="C67" s="313"/>
      <c r="D67" s="313"/>
      <c r="E67" s="313"/>
      <c r="F67" s="313"/>
      <c r="G67" s="313"/>
      <c r="H67" s="313"/>
      <c r="I67" s="313"/>
      <c r="J67" s="313"/>
      <c r="K67" s="313"/>
      <c r="L67" s="313"/>
      <c r="M67" s="313"/>
      <c r="N67" s="313"/>
      <c r="O67" s="313"/>
      <c r="P67" s="313"/>
      <c r="Q67" s="312"/>
    </row>
    <row r="68" spans="1:17" s="308" customFormat="1" thickBot="1" x14ac:dyDescent="0.25">
      <c r="A68" s="340"/>
      <c r="B68" s="341"/>
      <c r="C68" s="342"/>
      <c r="D68" s="342"/>
      <c r="E68" s="342"/>
      <c r="F68" s="342"/>
      <c r="G68" s="342"/>
      <c r="H68" s="342"/>
      <c r="I68" s="342"/>
      <c r="J68" s="342"/>
      <c r="K68" s="342"/>
      <c r="L68" s="342"/>
      <c r="M68" s="342"/>
      <c r="N68" s="342"/>
      <c r="O68" s="342"/>
      <c r="P68" s="342"/>
      <c r="Q68" s="343"/>
    </row>
    <row r="69" spans="1:17" s="308" customFormat="1" thickTop="1" x14ac:dyDescent="0.2">
      <c r="B69" s="311"/>
    </row>
    <row r="70" spans="1:17" s="308" customFormat="1" ht="11.25" x14ac:dyDescent="0.2">
      <c r="B70" s="311"/>
    </row>
    <row r="71" spans="1:17" s="308" customFormat="1" ht="11.25" x14ac:dyDescent="0.2">
      <c r="B71" s="311"/>
    </row>
    <row r="72" spans="1:17" s="308" customFormat="1" ht="12" customHeight="1" x14ac:dyDescent="0.2">
      <c r="B72" s="311"/>
    </row>
    <row r="73" spans="1:17" s="308" customFormat="1" ht="12" customHeight="1" x14ac:dyDescent="0.2">
      <c r="B73" s="311"/>
    </row>
    <row r="74" spans="1:17" s="308" customFormat="1" ht="12" customHeight="1" x14ac:dyDescent="0.2">
      <c r="B74" s="311"/>
    </row>
    <row r="75" spans="1:17" s="308" customFormat="1" ht="12" customHeight="1" x14ac:dyDescent="0.2">
      <c r="B75" s="311"/>
    </row>
    <row r="76" spans="1:17" s="308" customFormat="1" ht="12" customHeight="1" x14ac:dyDescent="0.2">
      <c r="B76" s="311"/>
    </row>
    <row r="77" spans="1:17" s="308" customFormat="1" ht="12" customHeight="1" x14ac:dyDescent="0.2">
      <c r="B77" s="311"/>
    </row>
    <row r="78" spans="1:17" s="308" customFormat="1" ht="12" customHeight="1" x14ac:dyDescent="0.2">
      <c r="B78" s="311"/>
    </row>
    <row r="79" spans="1:17" s="308" customFormat="1" ht="12" customHeight="1" x14ac:dyDescent="0.2">
      <c r="B79" s="311"/>
    </row>
    <row r="80" spans="1:17" s="308" customFormat="1" ht="12" customHeight="1" x14ac:dyDescent="0.2">
      <c r="B80" s="311"/>
    </row>
    <row r="81" spans="2:2" s="308" customFormat="1" ht="12" customHeight="1" x14ac:dyDescent="0.2">
      <c r="B81" s="311"/>
    </row>
    <row r="82" spans="2:2" s="308" customFormat="1" ht="12" customHeight="1" x14ac:dyDescent="0.2">
      <c r="B82" s="311"/>
    </row>
    <row r="83" spans="2:2" s="308" customFormat="1" ht="12" customHeight="1" x14ac:dyDescent="0.2">
      <c r="B83" s="311"/>
    </row>
    <row r="84" spans="2:2" s="308" customFormat="1" ht="12" customHeight="1" x14ac:dyDescent="0.2">
      <c r="B84" s="311"/>
    </row>
    <row r="85" spans="2:2" s="308" customFormat="1" ht="12" customHeight="1" x14ac:dyDescent="0.2">
      <c r="B85" s="311"/>
    </row>
    <row r="86" spans="2:2" s="308" customFormat="1" ht="12" customHeight="1" x14ac:dyDescent="0.2">
      <c r="B86" s="311"/>
    </row>
    <row r="87" spans="2:2" s="308" customFormat="1" ht="12" customHeight="1" x14ac:dyDescent="0.2">
      <c r="B87" s="311"/>
    </row>
    <row r="88" spans="2:2" s="308" customFormat="1" ht="12" customHeight="1" x14ac:dyDescent="0.2">
      <c r="B88" s="311"/>
    </row>
    <row r="89" spans="2:2" s="308" customFormat="1" ht="12" customHeight="1" x14ac:dyDescent="0.2">
      <c r="B89" s="311"/>
    </row>
    <row r="90" spans="2:2" s="308" customFormat="1" ht="12" customHeight="1" x14ac:dyDescent="0.2">
      <c r="B90" s="311"/>
    </row>
    <row r="91" spans="2:2" s="308" customFormat="1" ht="12" customHeight="1" x14ac:dyDescent="0.2">
      <c r="B91" s="311"/>
    </row>
    <row r="92" spans="2:2" s="308" customFormat="1" ht="12" customHeight="1" x14ac:dyDescent="0.2">
      <c r="B92" s="311"/>
    </row>
    <row r="93" spans="2:2" s="308" customFormat="1" ht="12" customHeight="1" x14ac:dyDescent="0.2">
      <c r="B93" s="311"/>
    </row>
    <row r="94" spans="2:2" s="308" customFormat="1" ht="12" customHeight="1" x14ac:dyDescent="0.2">
      <c r="B94" s="311"/>
    </row>
    <row r="95" spans="2:2" s="308" customFormat="1" ht="12" customHeight="1" x14ac:dyDescent="0.2">
      <c r="B95" s="311"/>
    </row>
    <row r="96" spans="2:2" s="308" customFormat="1" ht="12" customHeight="1" x14ac:dyDescent="0.2">
      <c r="B96" s="311"/>
    </row>
    <row r="97" spans="2:2" s="308" customFormat="1" ht="12" customHeight="1" x14ac:dyDescent="0.2">
      <c r="B97" s="311"/>
    </row>
    <row r="98" spans="2:2" s="308" customFormat="1" ht="12" customHeight="1" x14ac:dyDescent="0.2">
      <c r="B98" s="311"/>
    </row>
    <row r="99" spans="2:2" s="308" customFormat="1" ht="12" customHeight="1" x14ac:dyDescent="0.2">
      <c r="B99" s="311"/>
    </row>
    <row r="100" spans="2:2" s="308" customFormat="1" ht="12" customHeight="1" x14ac:dyDescent="0.2">
      <c r="B100" s="311"/>
    </row>
    <row r="101" spans="2:2" s="308" customFormat="1" ht="12" customHeight="1" x14ac:dyDescent="0.2">
      <c r="B101" s="311"/>
    </row>
    <row r="102" spans="2:2" s="308" customFormat="1" ht="12" customHeight="1" x14ac:dyDescent="0.2">
      <c r="B102" s="311"/>
    </row>
    <row r="103" spans="2:2" s="308" customFormat="1" ht="12" customHeight="1" x14ac:dyDescent="0.2">
      <c r="B103" s="311"/>
    </row>
    <row r="104" spans="2:2" s="308" customFormat="1" ht="12" customHeight="1" x14ac:dyDescent="0.2">
      <c r="B104" s="311"/>
    </row>
    <row r="105" spans="2:2" s="308" customFormat="1" ht="12" customHeight="1" x14ac:dyDescent="0.2">
      <c r="B105" s="311"/>
    </row>
    <row r="106" spans="2:2" s="308" customFormat="1" ht="12" customHeight="1" x14ac:dyDescent="0.2">
      <c r="B106" s="311"/>
    </row>
    <row r="107" spans="2:2" s="308" customFormat="1" ht="12" customHeight="1" x14ac:dyDescent="0.2">
      <c r="B107" s="311"/>
    </row>
    <row r="108" spans="2:2" s="308" customFormat="1" ht="12" customHeight="1" x14ac:dyDescent="0.2">
      <c r="B108" s="311"/>
    </row>
    <row r="109" spans="2:2" s="308" customFormat="1" ht="12" customHeight="1" x14ac:dyDescent="0.2">
      <c r="B109" s="311"/>
    </row>
    <row r="110" spans="2:2" s="308" customFormat="1" ht="12" customHeight="1" x14ac:dyDescent="0.2">
      <c r="B110" s="311"/>
    </row>
    <row r="111" spans="2:2" s="308" customFormat="1" ht="12" customHeight="1" x14ac:dyDescent="0.2">
      <c r="B111" s="311"/>
    </row>
    <row r="112" spans="2:2" s="308" customFormat="1" ht="12" customHeight="1" x14ac:dyDescent="0.2">
      <c r="B112" s="311"/>
    </row>
    <row r="113" spans="1:17" s="308" customFormat="1" ht="12" customHeight="1" x14ac:dyDescent="0.2">
      <c r="B113" s="311"/>
    </row>
    <row r="114" spans="1:17" s="308" customFormat="1" ht="12" customHeight="1" x14ac:dyDescent="0.2">
      <c r="B114" s="311"/>
    </row>
    <row r="115" spans="1:17" s="308" customFormat="1" ht="12" customHeight="1" x14ac:dyDescent="0.2">
      <c r="B115" s="311"/>
    </row>
    <row r="116" spans="1:17" s="308" customFormat="1" ht="12" customHeight="1" x14ac:dyDescent="0.2">
      <c r="B116" s="311"/>
    </row>
    <row r="117" spans="1:17" s="308" customFormat="1" ht="12" customHeight="1" x14ac:dyDescent="0.2">
      <c r="B117" s="311"/>
    </row>
    <row r="118" spans="1:17" s="308" customFormat="1" ht="12" customHeight="1" x14ac:dyDescent="0.2">
      <c r="B118" s="311"/>
    </row>
    <row r="119" spans="1:17" s="308" customFormat="1" ht="12" customHeight="1" x14ac:dyDescent="0.2">
      <c r="B119" s="311"/>
    </row>
    <row r="120" spans="1:17" s="308" customFormat="1" ht="12" customHeight="1" x14ac:dyDescent="0.2">
      <c r="B120" s="311"/>
    </row>
    <row r="121" spans="1:17" s="308" customFormat="1" ht="12" customHeight="1" x14ac:dyDescent="0.2">
      <c r="B121" s="311"/>
    </row>
    <row r="122" spans="1:17" s="308" customFormat="1" ht="12" customHeight="1" x14ac:dyDescent="0.2">
      <c r="B122" s="311"/>
    </row>
    <row r="123" spans="1:17" s="308" customFormat="1" ht="12" customHeight="1" x14ac:dyDescent="0.2">
      <c r="B123" s="311"/>
    </row>
    <row r="124" spans="1:17" s="308" customFormat="1" ht="12" customHeight="1" x14ac:dyDescent="0.2">
      <c r="B124" s="311"/>
    </row>
    <row r="125" spans="1:17" s="308" customFormat="1" ht="12" customHeight="1" x14ac:dyDescent="0.2">
      <c r="B125" s="311"/>
    </row>
    <row r="126" spans="1:17" s="308" customFormat="1" ht="12" customHeight="1" x14ac:dyDescent="0.2">
      <c r="B126" s="311"/>
    </row>
    <row r="127" spans="1:17" s="308" customFormat="1" ht="12" customHeight="1" x14ac:dyDescent="0.2">
      <c r="B127" s="311"/>
    </row>
    <row r="128" spans="1:17" ht="12" customHeight="1" x14ac:dyDescent="0.2">
      <c r="A128" s="308"/>
      <c r="B128" s="311"/>
      <c r="C128" s="308"/>
      <c r="D128" s="308"/>
      <c r="E128" s="308"/>
      <c r="F128" s="308"/>
      <c r="G128" s="308"/>
      <c r="H128" s="308"/>
      <c r="I128" s="308"/>
      <c r="J128" s="308"/>
      <c r="K128" s="308"/>
      <c r="L128" s="308"/>
      <c r="M128" s="308"/>
      <c r="N128" s="308"/>
      <c r="O128" s="308"/>
      <c r="P128" s="308"/>
      <c r="Q128" s="308"/>
    </row>
    <row r="129" spans="1:17" ht="12" customHeight="1" x14ac:dyDescent="0.2">
      <c r="A129" s="308"/>
      <c r="B129" s="311"/>
      <c r="C129" s="308"/>
      <c r="D129" s="308"/>
      <c r="E129" s="308"/>
      <c r="F129" s="308"/>
      <c r="G129" s="308"/>
      <c r="H129" s="308"/>
      <c r="I129" s="308"/>
      <c r="J129" s="308"/>
      <c r="K129" s="308"/>
      <c r="L129" s="308"/>
      <c r="M129" s="308"/>
      <c r="N129" s="308"/>
      <c r="O129" s="308"/>
      <c r="P129" s="308"/>
      <c r="Q129" s="308"/>
    </row>
    <row r="130" spans="1:17" ht="12" customHeight="1" x14ac:dyDescent="0.2">
      <c r="A130" s="308"/>
      <c r="B130" s="311"/>
      <c r="C130" s="308"/>
      <c r="D130" s="308"/>
      <c r="E130" s="308"/>
      <c r="F130" s="308"/>
      <c r="G130" s="308"/>
      <c r="H130" s="308"/>
      <c r="I130" s="308"/>
      <c r="J130" s="308"/>
      <c r="K130" s="308"/>
      <c r="L130" s="308"/>
      <c r="M130" s="308"/>
      <c r="N130" s="308"/>
      <c r="O130" s="308"/>
      <c r="P130" s="308"/>
      <c r="Q130" s="308"/>
    </row>
    <row r="131" spans="1:17" ht="12" customHeight="1" x14ac:dyDescent="0.2">
      <c r="B131" s="311"/>
      <c r="C131" s="308"/>
      <c r="D131" s="308"/>
      <c r="E131" s="308"/>
      <c r="F131" s="308"/>
      <c r="G131" s="308"/>
      <c r="H131" s="308"/>
      <c r="I131" s="308"/>
      <c r="J131" s="308"/>
      <c r="K131" s="308"/>
      <c r="L131" s="308"/>
      <c r="M131" s="308"/>
      <c r="N131" s="308"/>
      <c r="O131" s="308"/>
      <c r="P131" s="308"/>
    </row>
    <row r="132" spans="1:17" ht="12" customHeight="1" x14ac:dyDescent="0.2">
      <c r="B132" s="311"/>
      <c r="C132" s="308"/>
      <c r="D132" s="308"/>
      <c r="E132" s="308"/>
      <c r="F132" s="308"/>
      <c r="G132" s="308"/>
      <c r="H132" s="308"/>
      <c r="I132" s="308"/>
      <c r="J132" s="308"/>
      <c r="K132" s="308"/>
      <c r="L132" s="308"/>
      <c r="M132" s="308"/>
      <c r="N132" s="308"/>
      <c r="O132" s="308"/>
      <c r="P132" s="308"/>
    </row>
    <row r="133" spans="1:17" ht="12" customHeight="1" x14ac:dyDescent="0.2">
      <c r="B133" s="311"/>
      <c r="C133" s="308"/>
      <c r="D133" s="308"/>
      <c r="E133" s="308"/>
      <c r="F133" s="308"/>
      <c r="G133" s="308"/>
      <c r="H133" s="308"/>
      <c r="I133" s="308"/>
      <c r="J133" s="308"/>
      <c r="K133" s="308"/>
      <c r="L133" s="308"/>
      <c r="M133" s="308"/>
      <c r="N133" s="308"/>
      <c r="O133" s="308"/>
      <c r="P133" s="308"/>
    </row>
    <row r="134" spans="1:17" ht="12" customHeight="1" x14ac:dyDescent="0.2">
      <c r="B134" s="311"/>
      <c r="C134" s="308"/>
      <c r="D134" s="308"/>
      <c r="E134" s="308"/>
      <c r="F134" s="308"/>
      <c r="G134" s="308"/>
      <c r="H134" s="308"/>
      <c r="I134" s="308"/>
      <c r="J134" s="308"/>
      <c r="K134" s="308"/>
      <c r="L134" s="308"/>
      <c r="M134" s="308"/>
      <c r="N134" s="308"/>
      <c r="O134" s="308"/>
      <c r="P134" s="308"/>
    </row>
    <row r="135" spans="1:17" ht="12" customHeight="1" x14ac:dyDescent="0.2">
      <c r="B135" s="311"/>
      <c r="C135" s="308"/>
      <c r="D135" s="308"/>
      <c r="E135" s="308"/>
      <c r="F135" s="308"/>
      <c r="G135" s="308"/>
      <c r="H135" s="308"/>
      <c r="I135" s="308"/>
      <c r="J135" s="308"/>
      <c r="K135" s="308"/>
      <c r="L135" s="308"/>
      <c r="M135" s="308"/>
      <c r="N135" s="308"/>
      <c r="O135" s="308"/>
      <c r="P135" s="308"/>
    </row>
    <row r="136" spans="1:17" ht="12" customHeight="1" x14ac:dyDescent="0.2">
      <c r="B136" s="311"/>
      <c r="C136" s="308"/>
      <c r="D136" s="308"/>
      <c r="E136" s="308"/>
      <c r="F136" s="308"/>
      <c r="G136" s="308"/>
      <c r="H136" s="308"/>
      <c r="I136" s="308"/>
      <c r="J136" s="308"/>
      <c r="K136" s="308"/>
      <c r="L136" s="308"/>
      <c r="M136" s="308"/>
      <c r="N136" s="308"/>
      <c r="O136" s="308"/>
      <c r="P136" s="308"/>
    </row>
    <row r="137" spans="1:17" ht="12" customHeight="1" x14ac:dyDescent="0.2">
      <c r="B137" s="311"/>
      <c r="C137" s="308"/>
      <c r="D137" s="308"/>
      <c r="E137" s="308"/>
      <c r="F137" s="308"/>
      <c r="G137" s="308"/>
      <c r="H137" s="308"/>
      <c r="I137" s="308"/>
      <c r="J137" s="308"/>
      <c r="K137" s="308"/>
      <c r="L137" s="308"/>
      <c r="M137" s="308"/>
      <c r="N137" s="308"/>
      <c r="O137" s="308"/>
      <c r="P137" s="308"/>
    </row>
    <row r="138" spans="1:17" ht="12" customHeight="1" x14ac:dyDescent="0.2">
      <c r="B138" s="311"/>
      <c r="C138" s="308"/>
      <c r="D138" s="308"/>
      <c r="E138" s="308"/>
      <c r="F138" s="308"/>
      <c r="G138" s="308"/>
      <c r="H138" s="308"/>
      <c r="I138" s="308"/>
      <c r="J138" s="308"/>
      <c r="K138" s="308"/>
      <c r="L138" s="308"/>
      <c r="M138" s="308"/>
      <c r="N138" s="308"/>
      <c r="O138" s="308"/>
      <c r="P138" s="308"/>
    </row>
    <row r="139" spans="1:17" ht="12" customHeight="1" x14ac:dyDescent="0.2">
      <c r="B139" s="311"/>
      <c r="C139" s="308"/>
      <c r="D139" s="308"/>
      <c r="E139" s="308"/>
      <c r="F139" s="308"/>
      <c r="G139" s="308"/>
      <c r="H139" s="308"/>
      <c r="I139" s="308"/>
      <c r="J139" s="308"/>
      <c r="K139" s="308"/>
      <c r="L139" s="308"/>
      <c r="M139" s="308"/>
      <c r="N139" s="308"/>
      <c r="O139" s="308"/>
      <c r="P139" s="308"/>
    </row>
    <row r="140" spans="1:17" ht="12" customHeight="1" x14ac:dyDescent="0.2">
      <c r="B140" s="311"/>
      <c r="C140" s="308"/>
      <c r="D140" s="308"/>
      <c r="E140" s="308"/>
      <c r="F140" s="308"/>
      <c r="G140" s="308"/>
      <c r="H140" s="308"/>
      <c r="I140" s="308"/>
      <c r="J140" s="308"/>
      <c r="K140" s="308"/>
      <c r="L140" s="308"/>
      <c r="M140" s="308"/>
      <c r="N140" s="308"/>
      <c r="O140" s="308"/>
      <c r="P140" s="308"/>
    </row>
    <row r="141" spans="1:17" ht="12" customHeight="1" x14ac:dyDescent="0.2">
      <c r="B141" s="311"/>
      <c r="C141" s="308"/>
      <c r="D141" s="308"/>
      <c r="E141" s="308"/>
      <c r="F141" s="308"/>
      <c r="G141" s="308"/>
      <c r="H141" s="308"/>
      <c r="I141" s="308"/>
      <c r="J141" s="308"/>
      <c r="K141" s="308"/>
      <c r="L141" s="308"/>
      <c r="M141" s="308"/>
      <c r="N141" s="308"/>
      <c r="O141" s="308"/>
      <c r="P141" s="308"/>
    </row>
    <row r="142" spans="1:17" ht="12" customHeight="1" x14ac:dyDescent="0.2">
      <c r="B142" s="311"/>
      <c r="C142" s="308"/>
      <c r="D142" s="308"/>
      <c r="E142" s="308"/>
      <c r="F142" s="308"/>
      <c r="G142" s="308"/>
      <c r="H142" s="308"/>
      <c r="I142" s="308"/>
      <c r="J142" s="308"/>
      <c r="K142" s="308"/>
      <c r="L142" s="308"/>
      <c r="M142" s="308"/>
      <c r="N142" s="308"/>
      <c r="O142" s="308"/>
      <c r="P142" s="308"/>
    </row>
    <row r="143" spans="1:17" ht="12" customHeight="1" x14ac:dyDescent="0.2">
      <c r="B143" s="311"/>
      <c r="C143" s="308"/>
      <c r="D143" s="308"/>
      <c r="E143" s="308"/>
      <c r="F143" s="308"/>
      <c r="G143" s="308"/>
      <c r="H143" s="308"/>
      <c r="I143" s="308"/>
      <c r="J143" s="308"/>
      <c r="K143" s="308"/>
      <c r="L143" s="308"/>
      <c r="M143" s="308"/>
      <c r="N143" s="308"/>
      <c r="O143" s="308"/>
      <c r="P143" s="308"/>
    </row>
    <row r="144" spans="1:17" ht="12" customHeight="1" x14ac:dyDescent="0.2">
      <c r="B144" s="311"/>
      <c r="C144" s="308"/>
      <c r="D144" s="308"/>
      <c r="E144" s="308"/>
      <c r="F144" s="308"/>
      <c r="G144" s="308"/>
      <c r="H144" s="308"/>
      <c r="I144" s="308"/>
      <c r="J144" s="308"/>
      <c r="K144" s="308"/>
      <c r="L144" s="308"/>
      <c r="M144" s="308"/>
      <c r="N144" s="308"/>
      <c r="O144" s="308"/>
      <c r="P144" s="308"/>
    </row>
    <row r="145" spans="2:16" ht="12" customHeight="1" x14ac:dyDescent="0.2">
      <c r="B145" s="311"/>
      <c r="C145" s="308"/>
      <c r="D145" s="308"/>
      <c r="E145" s="308"/>
      <c r="F145" s="308"/>
      <c r="G145" s="308"/>
      <c r="H145" s="308"/>
      <c r="I145" s="308"/>
      <c r="J145" s="308"/>
      <c r="K145" s="308"/>
      <c r="L145" s="308"/>
      <c r="M145" s="308"/>
      <c r="N145" s="308"/>
      <c r="O145" s="308"/>
      <c r="P145" s="308"/>
    </row>
    <row r="146" spans="2:16" ht="12" customHeight="1" x14ac:dyDescent="0.2">
      <c r="B146" s="311"/>
      <c r="C146" s="308"/>
      <c r="D146" s="308"/>
      <c r="E146" s="308"/>
      <c r="F146" s="308"/>
      <c r="G146" s="308"/>
      <c r="H146" s="308"/>
      <c r="I146" s="308"/>
      <c r="J146" s="308"/>
      <c r="K146" s="308"/>
      <c r="L146" s="308"/>
      <c r="M146" s="308"/>
      <c r="N146" s="308"/>
      <c r="O146" s="308"/>
      <c r="P146" s="308"/>
    </row>
    <row r="147" spans="2:16" x14ac:dyDescent="0.2">
      <c r="B147" s="311"/>
      <c r="C147" s="308"/>
      <c r="D147" s="308"/>
      <c r="E147" s="308"/>
      <c r="F147" s="308"/>
      <c r="G147" s="308"/>
      <c r="H147" s="308"/>
      <c r="I147" s="308"/>
      <c r="J147" s="308"/>
      <c r="K147" s="308"/>
      <c r="L147" s="308"/>
      <c r="M147" s="308"/>
      <c r="N147" s="308"/>
      <c r="O147" s="308"/>
      <c r="P147" s="308"/>
    </row>
  </sheetData>
  <sheetProtection algorithmName="SHA-512" hashValue="t6oHw+7SCw2U2IWIOSCMAu2vfpXUkUlGnKbSe62K3PgEzU4tiAIr+l6GAiyf/5MGYC1mFHtQFr+SJDxDfhjkpQ==" saltValue="lhvxxE2h6ANa/YxLIFHWpg==" spinCount="100000" sheet="1" selectLockedCells="1"/>
  <mergeCells count="20">
    <mergeCell ref="C6:L6"/>
    <mergeCell ref="G2:M3"/>
    <mergeCell ref="A4:Q4"/>
    <mergeCell ref="C60:P61"/>
    <mergeCell ref="C8:P13"/>
    <mergeCell ref="G16:M16"/>
    <mergeCell ref="C18:L18"/>
    <mergeCell ref="C19:P22"/>
    <mergeCell ref="C24:L24"/>
    <mergeCell ref="C26:P34"/>
    <mergeCell ref="C63:J63"/>
    <mergeCell ref="K63:L63"/>
    <mergeCell ref="C36:P47"/>
    <mergeCell ref="C49:P56"/>
    <mergeCell ref="C57:J57"/>
    <mergeCell ref="K57:L57"/>
    <mergeCell ref="C59:L59"/>
    <mergeCell ref="C62:H62"/>
    <mergeCell ref="J62:L62"/>
    <mergeCell ref="M62:O62"/>
  </mergeCells>
  <hyperlinks>
    <hyperlink ref="C62" r:id="rId1" xr:uid="{3A27CD41-42ED-4CB1-AE34-1B3C8D4C4F39}"/>
    <hyperlink ref="J62" r:id="rId2" xr:uid="{D9B82E5C-CCD1-43DA-BEE1-59BA8C8DEECA}"/>
    <hyperlink ref="M62" r:id="rId3" xr:uid="{2B52D121-9F76-460E-992D-675D040B3EC8}"/>
    <hyperlink ref="K63" r:id="rId4" xr:uid="{FAA95143-0B35-4BCA-B82E-90DD108B420E}"/>
    <hyperlink ref="N24" location="Serviços!P84" display="◄" xr:uid="{5659FBFD-AF52-4A95-9B80-CD758401BEA0}"/>
    <hyperlink ref="K57" r:id="rId5" xr:uid="{F325F95D-6318-4637-8C91-C219B913BC5C}"/>
    <hyperlink ref="G16" r:id="rId6" xr:uid="{292F31FC-E89E-476C-A635-2D2AFF6948BD}"/>
    <hyperlink ref="N6" location="Espaço!H197" display="◄" xr:uid="{3ADAE343-C9F4-4C79-9333-5CCB6890C4AA}"/>
  </hyperlinks>
  <printOptions horizontalCentered="1" verticalCentered="1"/>
  <pageMargins left="0.19685039370078741" right="0.19685039370078741" top="0.19685039370078741" bottom="0.19685039370078741" header="0" footer="0"/>
  <pageSetup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BB2F-3F7C-4748-AC48-4DFB32D286CC}">
  <dimension ref="A1:M220"/>
  <sheetViews>
    <sheetView showGridLines="0" defaultGridColor="0" colorId="22" zoomScaleNormal="100" workbookViewId="0">
      <selection activeCell="A22" sqref="A22"/>
    </sheetView>
  </sheetViews>
  <sheetFormatPr defaultColWidth="9.140625" defaultRowHeight="11.25" customHeight="1" x14ac:dyDescent="0.2"/>
  <cols>
    <col min="1" max="1" width="31.28515625" style="3" bestFit="1" customWidth="1"/>
    <col min="2" max="2" width="3.140625" style="3" bestFit="1" customWidth="1"/>
    <col min="3" max="3" width="17.5703125" style="3" bestFit="1" customWidth="1"/>
    <col min="4" max="4" width="2.140625" style="3" customWidth="1"/>
    <col min="5" max="5" width="12.5703125" style="3" bestFit="1" customWidth="1"/>
    <col min="6" max="6" width="1.140625" style="3" customWidth="1"/>
    <col min="7" max="7" width="26.28515625" style="3" bestFit="1" customWidth="1"/>
    <col min="8" max="8" width="1.28515625" style="3" customWidth="1"/>
    <col min="9" max="9" width="30.7109375" style="3" bestFit="1" customWidth="1"/>
    <col min="10" max="10" width="2.7109375" style="3" customWidth="1"/>
    <col min="11" max="11" width="21.85546875" style="3" bestFit="1" customWidth="1"/>
    <col min="12" max="12" width="2.7109375" style="3" customWidth="1"/>
    <col min="13" max="13" width="41.28515625" style="3" bestFit="1" customWidth="1"/>
    <col min="14" max="14" width="4.28515625" style="3" customWidth="1"/>
    <col min="15" max="15" width="5.85546875" style="3" customWidth="1"/>
    <col min="16" max="16" width="5" style="3" customWidth="1"/>
    <col min="17" max="16384" width="9.140625" style="3"/>
  </cols>
  <sheetData>
    <row r="1" spans="1:13" ht="13.9" customHeight="1" thickBot="1" x14ac:dyDescent="0.25">
      <c r="A1" s="160" t="str">
        <f>Ficha_Expositor!$L$1</f>
        <v>Português</v>
      </c>
      <c r="B1" s="110"/>
      <c r="D1" s="110"/>
      <c r="E1" s="33" t="str">
        <f>IF($A$1="Português",E2,(IF($A$1="English",E3,(IF($A$1="Español",E4,(IF($A$1="Français",E5)))))))</f>
        <v>Nº Contribuinte:</v>
      </c>
      <c r="G1" s="33" t="str">
        <f>IF($A$1="Português",G2,(IF($A$1="English",G3,(IF($A$1="Español",G4,(IF($A$1="Français",G5)))))))</f>
        <v>Prazo de Inscrição:</v>
      </c>
      <c r="H1" s="110"/>
      <c r="I1" s="33" t="str">
        <f>IF($A$1="Português",I2,(IF($A$1="English",I3,(IF($A$1="Español",I4,(IF($A$1="Français",I5)))))))</f>
        <v>Energia       (Consumo Suplementar)</v>
      </c>
      <c r="J1" s="110"/>
      <c r="K1" s="33" t="str">
        <f>IF($A$1="Português",K2,(IF($A$1="English",K3,(IF($A$1="Español",K4,(IF($A$1="Français",K5)))))))</f>
        <v>Pagamento Inicial até:</v>
      </c>
      <c r="M1" s="33" t="str">
        <f>IF($A$1="Português",M2,(IF($A$1="English",M3,(IF($A$1="Español",M4,(IF($A$1="Français",M5)))))))</f>
        <v>Iluminação e Energia 220v / 380v - consumo total necessário</v>
      </c>
    </row>
    <row r="2" spans="1:13" ht="13.9" customHeight="1" thickTop="1" x14ac:dyDescent="0.2">
      <c r="A2" s="226" t="s">
        <v>456</v>
      </c>
      <c r="B2" s="227"/>
      <c r="C2" s="228"/>
      <c r="D2" s="87"/>
      <c r="E2" s="2" t="s">
        <v>0</v>
      </c>
      <c r="G2" s="109" t="s">
        <v>58</v>
      </c>
      <c r="H2" s="4"/>
      <c r="I2" s="142" t="s">
        <v>169</v>
      </c>
      <c r="J2" s="2"/>
      <c r="K2" s="6" t="s">
        <v>178</v>
      </c>
      <c r="M2" s="142" t="s">
        <v>130</v>
      </c>
    </row>
    <row r="3" spans="1:13" ht="13.9" customHeight="1" x14ac:dyDescent="0.2">
      <c r="A3" s="229" t="s">
        <v>227</v>
      </c>
      <c r="B3" s="230"/>
      <c r="C3" s="231">
        <v>45614</v>
      </c>
      <c r="D3" s="87"/>
      <c r="E3" s="3" t="s">
        <v>52</v>
      </c>
      <c r="G3" s="68" t="s">
        <v>59</v>
      </c>
      <c r="H3" s="140"/>
      <c r="I3" s="142" t="s">
        <v>170</v>
      </c>
      <c r="K3" s="6" t="s">
        <v>179</v>
      </c>
      <c r="M3" s="142" t="s">
        <v>131</v>
      </c>
    </row>
    <row r="4" spans="1:13" ht="13.9" customHeight="1" x14ac:dyDescent="0.2">
      <c r="A4" s="229" t="s">
        <v>228</v>
      </c>
      <c r="B4" s="232">
        <v>1</v>
      </c>
      <c r="C4" s="233">
        <f>$C$9-$B$4</f>
        <v>45616</v>
      </c>
      <c r="D4" s="88"/>
      <c r="E4" s="3" t="s">
        <v>30</v>
      </c>
      <c r="G4" s="68" t="s">
        <v>60</v>
      </c>
      <c r="H4" s="46"/>
      <c r="I4" s="142" t="s">
        <v>171</v>
      </c>
      <c r="K4" s="6" t="s">
        <v>192</v>
      </c>
      <c r="M4" s="142" t="s">
        <v>132</v>
      </c>
    </row>
    <row r="5" spans="1:13" ht="13.9" customHeight="1" x14ac:dyDescent="0.2">
      <c r="A5" s="234" t="s">
        <v>229</v>
      </c>
      <c r="B5" s="235">
        <v>90</v>
      </c>
      <c r="C5" s="236">
        <f>SUM($C$3-$B$5)</f>
        <v>45524</v>
      </c>
      <c r="D5" s="89"/>
      <c r="E5" s="3" t="s">
        <v>48</v>
      </c>
      <c r="G5" s="6" t="s">
        <v>61</v>
      </c>
      <c r="H5" s="4"/>
      <c r="I5" s="142" t="s">
        <v>172</v>
      </c>
      <c r="J5" s="111"/>
      <c r="K5" s="6" t="s">
        <v>180</v>
      </c>
      <c r="M5" s="142" t="s">
        <v>133</v>
      </c>
    </row>
    <row r="6" spans="1:13" ht="13.9" customHeight="1" x14ac:dyDescent="0.2">
      <c r="A6" s="234" t="s">
        <v>230</v>
      </c>
      <c r="B6" s="235">
        <v>45</v>
      </c>
      <c r="C6" s="236">
        <f>SUM($C$3-$B$6)</f>
        <v>45569</v>
      </c>
      <c r="D6" s="88"/>
      <c r="E6" s="33" t="str">
        <f>IF($A$1="Português",E7,(IF($A$1="English",E8,(IF($A$1="Español",E9,(IF($A$1="Français",E8)))))))</f>
        <v>Assinatura:</v>
      </c>
      <c r="G6" s="33" t="str">
        <f>IF($A$1="Português",G7,(IF($A$1="English",G8,(IF($A$1="Español",G9,(IF($A$1="Français",G10)))))))</f>
        <v>Ar Comprimido</v>
      </c>
      <c r="H6" s="2"/>
      <c r="I6" s="33" t="str">
        <f>IF($A$1="Português",I7,(IF($A$1="English",I8,(IF($A$1="Español",I9,(IF($A$1="Français",I10)))))))</f>
        <v>Tomada Tripla Monofásica 10A</v>
      </c>
      <c r="J6" s="2"/>
      <c r="K6" s="128" t="str">
        <f>IF($A$1="Português",K7,(IF($A$1="English",K8,(IF($A$1="Español",K9,(IF($A$1="Français",K10,)))))))</f>
        <v>(com a entrega da Requisição)</v>
      </c>
      <c r="M6" s="33" t="str">
        <f>IF($A$1="Português",M7,(IF($A$1="English",M8,(IF($A$1="Español",M9,(IF($A$1="Français",M10)))))))</f>
        <v>Torre de Iluminação (sem projectores) 2,50m alt.</v>
      </c>
    </row>
    <row r="7" spans="1:13" ht="13.9" customHeight="1" x14ac:dyDescent="0.2">
      <c r="A7" s="234" t="s">
        <v>231</v>
      </c>
      <c r="B7" s="237">
        <v>31</v>
      </c>
      <c r="C7" s="238">
        <f>SUM($C$3-$B$7)</f>
        <v>45583</v>
      </c>
      <c r="D7" s="88"/>
      <c r="E7" s="3" t="s">
        <v>10</v>
      </c>
      <c r="G7" s="5" t="s">
        <v>53</v>
      </c>
      <c r="I7" s="3" t="s">
        <v>126</v>
      </c>
      <c r="J7" s="2"/>
      <c r="K7" s="6" t="s">
        <v>181</v>
      </c>
      <c r="M7" s="142" t="s">
        <v>134</v>
      </c>
    </row>
    <row r="8" spans="1:13" ht="13.9" customHeight="1" x14ac:dyDescent="0.2">
      <c r="A8" s="234" t="s">
        <v>232</v>
      </c>
      <c r="B8" s="237">
        <v>17</v>
      </c>
      <c r="C8" s="238">
        <f>SUM($C$3-$B$8)</f>
        <v>45597</v>
      </c>
      <c r="D8" s="88"/>
      <c r="E8" s="3" t="s">
        <v>31</v>
      </c>
      <c r="G8" s="5" t="s">
        <v>54</v>
      </c>
      <c r="H8" s="42"/>
      <c r="I8" s="3" t="s">
        <v>127</v>
      </c>
      <c r="J8" s="2"/>
      <c r="K8" s="6" t="s">
        <v>182</v>
      </c>
      <c r="M8" s="142" t="s">
        <v>135</v>
      </c>
    </row>
    <row r="9" spans="1:13" ht="13.9" customHeight="1" x14ac:dyDescent="0.2">
      <c r="A9" s="234" t="s">
        <v>194</v>
      </c>
      <c r="B9" s="239"/>
      <c r="C9" s="240">
        <v>45617</v>
      </c>
      <c r="D9" s="88"/>
      <c r="E9" s="3" t="s">
        <v>32</v>
      </c>
      <c r="G9" s="5" t="s">
        <v>55</v>
      </c>
      <c r="H9" s="47"/>
      <c r="I9" s="3" t="s">
        <v>128</v>
      </c>
      <c r="J9" s="2"/>
      <c r="K9" s="6" t="s">
        <v>183</v>
      </c>
      <c r="M9" s="142" t="s">
        <v>136</v>
      </c>
    </row>
    <row r="10" spans="1:13" ht="13.9" customHeight="1" x14ac:dyDescent="0.2">
      <c r="A10" s="234" t="s">
        <v>233</v>
      </c>
      <c r="B10" s="235">
        <v>30</v>
      </c>
      <c r="C10" s="238">
        <f>SUM($C$9-$B$10)</f>
        <v>45587</v>
      </c>
      <c r="D10" s="88"/>
      <c r="E10" s="33" t="str">
        <f>IF($A$1="Português",E11,(IF($A$1="English",E12,(IF($A$1="Español",E13,(IF($A$1="Français",E14)))))))</f>
        <v>Puxada eléctrica</v>
      </c>
      <c r="G10" s="5" t="s">
        <v>56</v>
      </c>
      <c r="H10" s="47"/>
      <c r="I10" s="3" t="s">
        <v>129</v>
      </c>
      <c r="J10" s="2"/>
      <c r="K10" s="6" t="s">
        <v>184</v>
      </c>
      <c r="M10" s="142" t="s">
        <v>137</v>
      </c>
    </row>
    <row r="11" spans="1:13" ht="13.9" customHeight="1" x14ac:dyDescent="0.2">
      <c r="A11" s="234" t="s">
        <v>195</v>
      </c>
      <c r="B11" s="235">
        <v>1.5</v>
      </c>
      <c r="C11" s="238">
        <f>SUM($C$9-$B$11)</f>
        <v>45615.5</v>
      </c>
      <c r="D11" s="88"/>
      <c r="E11" s="20" t="s">
        <v>245</v>
      </c>
      <c r="G11" s="33" t="str">
        <f>IF($A$1="Português",G12,(IF($A$1="English",G13,(IF($A$1="Español",G14,(IF($A$1="Français",G15)))))))</f>
        <v>Energía Permanente 24 Horas</v>
      </c>
      <c r="H11" s="47"/>
      <c r="I11" s="33" t="str">
        <f>IF($A$1="Português",I12,(IF($A$1="English",I13,(IF($A$1="Español",I14,(IF($A$1="Français",I15)))))))</f>
        <v>SERVIÇOS DE ENERGIA ELÉCTRICA OBRIGATÓRIOS</v>
      </c>
      <c r="J11" s="2"/>
      <c r="K11" s="33" t="str">
        <f>IF($A$1="Português",K12,(IF($A$1="English",K13,(IF($A$1="Español",K14,(IF($A$1="Français",K15)))))))</f>
        <v>Restante pagamento até:</v>
      </c>
    </row>
    <row r="12" spans="1:13" ht="13.9" customHeight="1" x14ac:dyDescent="0.2">
      <c r="A12" s="234" t="s">
        <v>234</v>
      </c>
      <c r="B12" s="241">
        <f>C12-C9+1</f>
        <v>3</v>
      </c>
      <c r="C12" s="240">
        <v>45619</v>
      </c>
      <c r="D12" s="91"/>
      <c r="E12" s="142" t="s">
        <v>246</v>
      </c>
      <c r="G12" s="5" t="s">
        <v>115</v>
      </c>
      <c r="H12" s="47"/>
      <c r="I12" s="254" t="s">
        <v>237</v>
      </c>
      <c r="J12" s="2"/>
      <c r="K12" s="71" t="s">
        <v>148</v>
      </c>
    </row>
    <row r="13" spans="1:13" ht="13.9" customHeight="1" x14ac:dyDescent="0.2">
      <c r="A13" s="242" t="s">
        <v>235</v>
      </c>
      <c r="B13" s="243">
        <v>1</v>
      </c>
      <c r="C13" s="244">
        <f>$C$12+$B$13</f>
        <v>45620</v>
      </c>
      <c r="D13" s="92"/>
      <c r="E13" s="142" t="s">
        <v>247</v>
      </c>
      <c r="G13" s="5" t="s">
        <v>116</v>
      </c>
      <c r="H13" s="47"/>
      <c r="I13" s="3" t="s">
        <v>238</v>
      </c>
      <c r="J13" s="2"/>
      <c r="K13" s="71" t="s">
        <v>149</v>
      </c>
    </row>
    <row r="14" spans="1:13" ht="13.9" customHeight="1" x14ac:dyDescent="0.2">
      <c r="A14" s="242" t="s">
        <v>202</v>
      </c>
      <c r="B14" s="245"/>
      <c r="C14" s="231">
        <v>45621</v>
      </c>
      <c r="E14" s="142" t="s">
        <v>248</v>
      </c>
      <c r="G14" s="5" t="s">
        <v>115</v>
      </c>
      <c r="H14" s="47"/>
      <c r="I14" s="254" t="s">
        <v>239</v>
      </c>
      <c r="J14" s="2"/>
      <c r="K14" s="71" t="s">
        <v>193</v>
      </c>
    </row>
    <row r="15" spans="1:13" ht="13.9" customHeight="1" thickBot="1" x14ac:dyDescent="0.25">
      <c r="A15" s="246" t="s">
        <v>236</v>
      </c>
      <c r="B15" s="247"/>
      <c r="C15" s="248"/>
      <c r="E15" s="128" t="str">
        <f>IF($A$1="Português",E16,(IF($A$1="English",E17,(IF($A$1="Español",E18,(IF($A$1="Français",E19,)))))))</f>
        <v>Pais:</v>
      </c>
      <c r="G15" s="5" t="s">
        <v>117</v>
      </c>
      <c r="H15" s="47"/>
      <c r="I15" s="254" t="s">
        <v>240</v>
      </c>
      <c r="J15" s="2"/>
      <c r="K15" s="6" t="s">
        <v>150</v>
      </c>
    </row>
    <row r="16" spans="1:13" ht="11.25" customHeight="1" thickTop="1" x14ac:dyDescent="0.2">
      <c r="A16" s="113"/>
      <c r="E16" s="6" t="s">
        <v>164</v>
      </c>
      <c r="G16" s="33" t="str">
        <f>IF($A$1="Português",G17,(IF($A$1="English",G18,(IF($A$1="Español",G19,(IF($A$1="Français",G20)))))))</f>
        <v>Quadros</v>
      </c>
      <c r="H16" s="47"/>
      <c r="I16" s="33" t="str">
        <f>IF($A$1="Português",I17,(IF($A$1="English",I18,(IF($A$1="Español",I19,(IF($A$1="Français",I20)))))))</f>
        <v>SERVIÇOS DE ENERGIA ELÉCTRICA OPCIONAIS</v>
      </c>
      <c r="J16" s="2"/>
      <c r="K16" s="33" t="str">
        <f>IF($A$1="Português",K17,(IF($A$1="English",K18,(IF($A$1="Español",K19,(IF($A$1="Français",K20)))))))</f>
        <v>taxa de IVA (ler Normas)</v>
      </c>
    </row>
    <row r="17" spans="1:12" x14ac:dyDescent="0.2">
      <c r="A17" s="33" t="str">
        <f>IF($A$1="Português",A18,(IF($A$1="English",A19,(IF($A$1="Español",A20,(IF($A$1="Français",A21)))))))</f>
        <v>21 a 23 de Novembro 2024</v>
      </c>
      <c r="C17" s="33" t="str">
        <f>IF($A$1="Português",C18,(IF($A$1="English",C19,(IF($A$1="Español",C20,(IF($A$1="Français",C21)))))))</f>
        <v>Ler+</v>
      </c>
      <c r="E17" s="6" t="s">
        <v>165</v>
      </c>
      <c r="G17" s="20" t="s">
        <v>118</v>
      </c>
      <c r="H17" s="47"/>
      <c r="I17" s="254" t="s">
        <v>241</v>
      </c>
      <c r="J17" s="2"/>
      <c r="K17" s="4" t="s">
        <v>189</v>
      </c>
    </row>
    <row r="18" spans="1:12" ht="11.25" customHeight="1" x14ac:dyDescent="0.2">
      <c r="A18" s="249" t="s">
        <v>452</v>
      </c>
      <c r="C18" s="5" t="s">
        <v>144</v>
      </c>
      <c r="E18" s="6" t="s">
        <v>164</v>
      </c>
      <c r="G18" s="20" t="s">
        <v>119</v>
      </c>
      <c r="H18" s="47"/>
      <c r="I18" s="3" t="s">
        <v>242</v>
      </c>
      <c r="J18" s="2"/>
      <c r="K18" s="4" t="s">
        <v>190</v>
      </c>
    </row>
    <row r="19" spans="1:12" ht="11.25" customHeight="1" x14ac:dyDescent="0.2">
      <c r="A19" s="250" t="s">
        <v>457</v>
      </c>
      <c r="C19" s="5" t="s">
        <v>145</v>
      </c>
      <c r="E19" s="6" t="s">
        <v>166</v>
      </c>
      <c r="G19" s="20" t="s">
        <v>120</v>
      </c>
      <c r="H19" s="47"/>
      <c r="I19" s="254" t="s">
        <v>243</v>
      </c>
      <c r="J19" s="2"/>
      <c r="K19" s="4" t="s">
        <v>191</v>
      </c>
    </row>
    <row r="20" spans="1:12" ht="11.25" customHeight="1" x14ac:dyDescent="0.2">
      <c r="A20" s="250" t="s">
        <v>454</v>
      </c>
      <c r="C20" s="5" t="s">
        <v>146</v>
      </c>
      <c r="E20" s="33" t="str">
        <f>IF($A$1="Português",E21,(IF($A$1="English",E22,(IF($A$1="Español",E23,(IF($A$1="Français",E24)))))))</f>
        <v>Data:</v>
      </c>
      <c r="G20" s="20" t="s">
        <v>121</v>
      </c>
      <c r="H20" s="47"/>
      <c r="I20" s="254" t="s">
        <v>244</v>
      </c>
      <c r="J20" s="2"/>
      <c r="K20" s="3" t="s">
        <v>197</v>
      </c>
    </row>
    <row r="21" spans="1:12" ht="11.25" customHeight="1" x14ac:dyDescent="0.2">
      <c r="A21" s="251" t="s">
        <v>455</v>
      </c>
      <c r="C21" s="5" t="s">
        <v>147</v>
      </c>
      <c r="E21" s="5" t="s">
        <v>11</v>
      </c>
      <c r="G21" s="33" t="str">
        <f>IF($A$1="Português",G22,(IF($A$1="English",G23,(IF($A$1="Español",G24,(IF($A$1="Français",G25)))))))</f>
        <v>Nome da Empresa Expositora:</v>
      </c>
      <c r="H21" s="47"/>
      <c r="I21" s="128" t="str">
        <f>IF($A$1="Português",I22,IF($A$1="English",I23,IF($A$1="Español",I24,IF($A$1="Français",I25,))))</f>
        <v>Nome do Responsável pela Participação:</v>
      </c>
      <c r="K21" s="33" t="str">
        <f>IF($A$1="Português",K22,(IF($A$1="English",K23,(IF($A$1="Español",K24,(IF($A$1="Français",K25)))))))</f>
        <v>Projector de Braço 300 W</v>
      </c>
    </row>
    <row r="22" spans="1:12" ht="11.25" customHeight="1" x14ac:dyDescent="0.2">
      <c r="A22" s="128" t="str">
        <f>IF($A$1="Português",A23,IF($A$1="English",A24,IF($A$1="Español",A25,IF($A$1="Français",A26,))))</f>
        <v>Email para envio de facturação:</v>
      </c>
      <c r="C22" s="33" t="str">
        <f>IF($A$1="Português",C23,(IF($A$1="English",C24,(IF($A$1="Español",C25,(IF($A$1="Français",C26)))))))</f>
        <v>Enviar para:</v>
      </c>
      <c r="E22" s="5" t="s">
        <v>28</v>
      </c>
      <c r="G22" s="2" t="s">
        <v>97</v>
      </c>
      <c r="H22" s="47"/>
      <c r="I22" s="20" t="s">
        <v>317</v>
      </c>
      <c r="K22" s="142" t="s">
        <v>122</v>
      </c>
    </row>
    <row r="23" spans="1:12" ht="11.25" customHeight="1" x14ac:dyDescent="0.2">
      <c r="A23" s="261" t="s">
        <v>258</v>
      </c>
      <c r="C23" s="109" t="s">
        <v>206</v>
      </c>
      <c r="E23" s="5" t="s">
        <v>29</v>
      </c>
      <c r="G23" s="3" t="s">
        <v>98</v>
      </c>
      <c r="H23" s="47"/>
      <c r="I23" s="20" t="s">
        <v>318</v>
      </c>
      <c r="K23" s="142" t="s">
        <v>123</v>
      </c>
    </row>
    <row r="24" spans="1:12" x14ac:dyDescent="0.2">
      <c r="A24" s="71" t="s">
        <v>259</v>
      </c>
      <c r="C24" s="109" t="s">
        <v>207</v>
      </c>
      <c r="E24" s="5" t="s">
        <v>28</v>
      </c>
      <c r="G24" s="2" t="s">
        <v>102</v>
      </c>
      <c r="H24" s="47"/>
      <c r="I24" s="20" t="s">
        <v>319</v>
      </c>
      <c r="K24" s="142" t="s">
        <v>124</v>
      </c>
    </row>
    <row r="25" spans="1:12" x14ac:dyDescent="0.2">
      <c r="A25" s="71" t="s">
        <v>260</v>
      </c>
      <c r="C25" s="109" t="s">
        <v>208</v>
      </c>
      <c r="E25" s="33" t="str">
        <f>IF($A$1="Português",E26,(IF($A$1="English",E27,(IF($A$1="Español",E28,(IF($A$1="Français",E29)))))))</f>
        <v>Quant.</v>
      </c>
      <c r="G25" s="3" t="s">
        <v>99</v>
      </c>
      <c r="H25" s="47"/>
      <c r="I25" s="6" t="s">
        <v>320</v>
      </c>
      <c r="K25" s="142" t="s">
        <v>125</v>
      </c>
    </row>
    <row r="26" spans="1:12" x14ac:dyDescent="0.2">
      <c r="A26" s="71" t="s">
        <v>261</v>
      </c>
      <c r="C26" s="109" t="s">
        <v>209</v>
      </c>
      <c r="E26" s="5" t="s">
        <v>24</v>
      </c>
      <c r="G26" s="33" t="str">
        <f>IF($A$1="Português",G27,(IF($A$1="English",G28,(IF($A$1="Español",G29,(IF($A$1="Français",G30)))))))</f>
        <v>Atenção!</v>
      </c>
      <c r="H26" s="47"/>
      <c r="K26" s="280" t="str">
        <f>IF($A$1="Português",K27,IF($A$1="English",K28,IF($A$1="Español",K29,IF($A$1="Français",K30,))))</f>
        <v>TOTAL DA REQUISIÇÃO</v>
      </c>
    </row>
    <row r="27" spans="1:12" x14ac:dyDescent="0.2">
      <c r="A27" s="128" t="str">
        <f>IF($A$1="Português",A28,(IF($A$1="English",A29,(IF($A$1="Español",A30,(IF($A$1="Français",A31,)))))))</f>
        <v>Consumo de Energia standard</v>
      </c>
      <c r="C27" s="128" t="str">
        <f>IF($A$1="Português",C28,IF($A$1="English",C29,IF($A$1="Español",C30,IF($A$1="Français",C31,))))</f>
        <v>Localidade:</v>
      </c>
      <c r="E27" s="5" t="s">
        <v>38</v>
      </c>
      <c r="G27" s="71" t="s">
        <v>203</v>
      </c>
      <c r="H27" s="47"/>
      <c r="K27" s="71" t="s">
        <v>186</v>
      </c>
    </row>
    <row r="28" spans="1:12" x14ac:dyDescent="0.2">
      <c r="A28" s="256" t="s">
        <v>249</v>
      </c>
      <c r="C28" s="6" t="s">
        <v>275</v>
      </c>
      <c r="E28" s="5" t="s">
        <v>39</v>
      </c>
      <c r="G28" s="71" t="s">
        <v>204</v>
      </c>
      <c r="H28" s="47"/>
      <c r="K28" s="71" t="s">
        <v>185</v>
      </c>
    </row>
    <row r="29" spans="1:12" x14ac:dyDescent="0.2">
      <c r="A29" s="256" t="s">
        <v>250</v>
      </c>
      <c r="C29" s="6" t="s">
        <v>276</v>
      </c>
      <c r="E29" s="90" t="s">
        <v>50</v>
      </c>
      <c r="G29" s="71" t="s">
        <v>205</v>
      </c>
      <c r="H29" s="47"/>
      <c r="K29" s="71" t="s">
        <v>187</v>
      </c>
    </row>
    <row r="30" spans="1:12" x14ac:dyDescent="0.2">
      <c r="A30" s="256" t="s">
        <v>251</v>
      </c>
      <c r="C30" s="6" t="s">
        <v>277</v>
      </c>
      <c r="E30" s="33" t="str">
        <f>IF($A$1="Português",E31,(IF($A$1="English",E32,(IF($A$1="Español",E33,(IF($A$1="Français",E34)))))))</f>
        <v>Outro</v>
      </c>
      <c r="G30" s="71" t="s">
        <v>204</v>
      </c>
      <c r="H30" s="47"/>
      <c r="K30" s="71" t="s">
        <v>188</v>
      </c>
    </row>
    <row r="31" spans="1:12" x14ac:dyDescent="0.2">
      <c r="A31" s="256" t="s">
        <v>252</v>
      </c>
      <c r="C31" s="6" t="s">
        <v>278</v>
      </c>
      <c r="E31" s="142" t="s">
        <v>138</v>
      </c>
      <c r="G31" s="33" t="str">
        <f>IF($A$1="Português",G32,(IF($A$1="English",G33,(IF($A$1="Español",G34,(IF($A$1="Français",G35)))))))</f>
        <v>(1) FICHA DE EXPOSITOR</v>
      </c>
      <c r="H31" s="47"/>
      <c r="L31" s="48"/>
    </row>
    <row r="32" spans="1:12" ht="11.25" customHeight="1" x14ac:dyDescent="0.2">
      <c r="A32" s="128" t="str">
        <f>IF($A$1="Português",A33,(IF($A$1="English",A34,(IF($A$1="Español",A35,(IF($A$1="Français",A36,)))))))</f>
        <v>(Indique m2 ocupados)</v>
      </c>
      <c r="C32" s="128" t="str">
        <f>IF($A$1="Português",C33,IF($A$1="English",C34,IF($A$1="Español",C35,IF($A$1="Français",C36,))))</f>
        <v>DADOS DO EXPOSITOR</v>
      </c>
      <c r="E32" s="142" t="s">
        <v>139</v>
      </c>
      <c r="G32" s="291" t="s">
        <v>449</v>
      </c>
      <c r="H32" s="47"/>
      <c r="L32" s="50"/>
    </row>
    <row r="33" spans="1:12" ht="11.25" customHeight="1" x14ac:dyDescent="0.2">
      <c r="A33" s="257" t="s">
        <v>253</v>
      </c>
      <c r="C33" s="71" t="s">
        <v>292</v>
      </c>
      <c r="E33" s="142" t="s">
        <v>140</v>
      </c>
      <c r="G33" s="291" t="s">
        <v>450</v>
      </c>
      <c r="H33" s="47"/>
      <c r="L33" s="45"/>
    </row>
    <row r="34" spans="1:12" ht="11.25" customHeight="1" x14ac:dyDescent="0.2">
      <c r="A34" s="257" t="s">
        <v>254</v>
      </c>
      <c r="C34" s="71" t="s">
        <v>293</v>
      </c>
      <c r="E34" s="142" t="s">
        <v>141</v>
      </c>
      <c r="G34" s="291" t="s">
        <v>449</v>
      </c>
      <c r="H34" s="47"/>
      <c r="L34" s="51"/>
    </row>
    <row r="35" spans="1:12" ht="11.25" customHeight="1" x14ac:dyDescent="0.2">
      <c r="A35" s="257" t="s">
        <v>253</v>
      </c>
      <c r="C35" s="71" t="s">
        <v>294</v>
      </c>
      <c r="E35" s="33" t="str">
        <f>IF($A$1="Português",E36,(IF($A$1="English",E37,(IF($A$1="Español",E38,(IF($A$1="Français",E39)))))))</f>
        <v>unid.</v>
      </c>
      <c r="G35" s="291" t="s">
        <v>451</v>
      </c>
      <c r="H35" s="47"/>
      <c r="L35" s="48"/>
    </row>
    <row r="36" spans="1:12" ht="11.25" customHeight="1" x14ac:dyDescent="0.2">
      <c r="A36" s="257" t="s">
        <v>255</v>
      </c>
      <c r="C36" s="71" t="s">
        <v>295</v>
      </c>
      <c r="E36" s="2" t="s">
        <v>1</v>
      </c>
      <c r="G36" s="128" t="str">
        <f>IF($A$1="Português",G37,IF($A$1="English",G38,IF($A$1="Español",G39,IF($A$1="Français",G40,))))</f>
        <v xml:space="preserve">Vão enviar NOTA DE ENCOMENDA?  </v>
      </c>
      <c r="H36" s="47"/>
      <c r="L36" s="50"/>
    </row>
    <row r="37" spans="1:12" ht="11.25" customHeight="1" x14ac:dyDescent="0.2">
      <c r="A37" s="128" t="str">
        <f>IF($A$1="Português",A38,IF($A$1="English",A39,IF($A$1="Español",A40,IF($A$1="Français",A41,))))</f>
        <v>DADOS DE FACTURAÇÃO</v>
      </c>
      <c r="C37" s="128" t="str">
        <f>IF($A$1="Português",C38,IF($A$1="English",C39,IF($A$1="Español",C40,IF($A$1="Français",C41,))))</f>
        <v xml:space="preserve">Entidade Pública   </v>
      </c>
      <c r="E37" s="3" t="s">
        <v>36</v>
      </c>
      <c r="G37" s="6" t="s">
        <v>301</v>
      </c>
      <c r="H37" s="47"/>
      <c r="L37" s="49"/>
    </row>
    <row r="38" spans="1:12" ht="11.25" customHeight="1" x14ac:dyDescent="0.2">
      <c r="A38" s="6" t="s">
        <v>280</v>
      </c>
      <c r="C38" s="71" t="s">
        <v>313</v>
      </c>
      <c r="E38" s="2" t="s">
        <v>1</v>
      </c>
      <c r="G38" s="6" t="s">
        <v>302</v>
      </c>
      <c r="H38" s="47"/>
      <c r="L38" s="52"/>
    </row>
    <row r="39" spans="1:12" ht="11.25" customHeight="1" x14ac:dyDescent="0.2">
      <c r="A39" s="6" t="s">
        <v>281</v>
      </c>
      <c r="C39" s="71" t="s">
        <v>314</v>
      </c>
      <c r="E39" s="2" t="s">
        <v>1</v>
      </c>
      <c r="G39" s="6" t="s">
        <v>303</v>
      </c>
      <c r="H39" s="47"/>
      <c r="L39" s="45"/>
    </row>
    <row r="40" spans="1:12" ht="11.25" customHeight="1" x14ac:dyDescent="0.2">
      <c r="A40" s="6" t="s">
        <v>282</v>
      </c>
      <c r="C40" s="71" t="s">
        <v>315</v>
      </c>
      <c r="E40" s="33" t="str">
        <f>IF($A$1="Português",E41,(IF($A$1="English",E42,(IF($A$1="Español",E43,(IF($A$1="Français",E44)))))))</f>
        <v>Valor</v>
      </c>
      <c r="G40" s="6" t="s">
        <v>304</v>
      </c>
      <c r="H40" s="47"/>
      <c r="L40" s="51"/>
    </row>
    <row r="41" spans="1:12" ht="11.25" customHeight="1" x14ac:dyDescent="0.2">
      <c r="A41" s="6" t="s">
        <v>283</v>
      </c>
      <c r="C41" s="71" t="s">
        <v>316</v>
      </c>
      <c r="E41" s="5" t="s">
        <v>23</v>
      </c>
      <c r="G41" s="128" t="str">
        <f>IF($A$1="Português",G42,IF($A$1="English",G43,IF($A$1="Español",G44,IF($A$1="Français",G45,))))</f>
        <v xml:space="preserve">Necesitam de FACTURA PROFORMA?   </v>
      </c>
      <c r="H41" s="47"/>
      <c r="J41" s="53"/>
      <c r="L41" s="45"/>
    </row>
    <row r="42" spans="1:12" ht="11.25" customHeight="1" x14ac:dyDescent="0.2">
      <c r="A42" s="128" t="str">
        <f>IF($A$1="Português",A43,IF($A$1="English",A44,IF($A$1="Español",A45,IF($A$1="Français",A46,))))</f>
        <v>SE FOR DIFERENTE dos Dados do Expositor</v>
      </c>
      <c r="C42" s="128" t="str">
        <f>IF($A$1="Português",C43,IF($A$1="English",C44,IF($A$1="Español",C45,IF($A$1="Français",C46,))))</f>
        <v>Código Postal:</v>
      </c>
      <c r="E42" s="5" t="s">
        <v>37</v>
      </c>
      <c r="G42" s="6" t="s">
        <v>305</v>
      </c>
      <c r="H42" s="47"/>
      <c r="L42" s="51"/>
    </row>
    <row r="43" spans="1:12" ht="11.25" customHeight="1" x14ac:dyDescent="0.2">
      <c r="A43" s="142" t="s">
        <v>284</v>
      </c>
      <c r="C43" s="109" t="s">
        <v>268</v>
      </c>
      <c r="E43" s="5" t="s">
        <v>23</v>
      </c>
      <c r="G43" s="6" t="s">
        <v>306</v>
      </c>
      <c r="H43" s="47"/>
      <c r="J43" s="48"/>
      <c r="L43" s="48"/>
    </row>
    <row r="44" spans="1:12" x14ac:dyDescent="0.2">
      <c r="A44" s="142" t="s">
        <v>285</v>
      </c>
      <c r="C44" s="6" t="s">
        <v>269</v>
      </c>
      <c r="E44" s="90" t="s">
        <v>49</v>
      </c>
      <c r="G44" s="6" t="s">
        <v>307</v>
      </c>
      <c r="H44" s="47"/>
      <c r="J44" s="50"/>
      <c r="L44" s="53"/>
    </row>
    <row r="45" spans="1:12" x14ac:dyDescent="0.2">
      <c r="A45" s="142" t="s">
        <v>286</v>
      </c>
      <c r="C45" s="109" t="s">
        <v>268</v>
      </c>
      <c r="E45" s="128" t="str">
        <f>IF($A$1="Português",E46,IF($A$1="English",E47,IF($A$1="Español",E48,IF($A$1="Français",E49,))))</f>
        <v>Telefone:</v>
      </c>
      <c r="G45" s="6" t="s">
        <v>308</v>
      </c>
      <c r="H45" s="47"/>
      <c r="J45" s="49"/>
      <c r="L45" s="53"/>
    </row>
    <row r="46" spans="1:12" ht="11.25" customHeight="1" x14ac:dyDescent="0.2">
      <c r="A46" s="142" t="s">
        <v>287</v>
      </c>
      <c r="C46" s="6" t="s">
        <v>270</v>
      </c>
      <c r="E46" s="6" t="s">
        <v>262</v>
      </c>
      <c r="J46" s="52"/>
      <c r="L46" s="52"/>
    </row>
    <row r="47" spans="1:12" x14ac:dyDescent="0.2">
      <c r="A47" s="128" t="str">
        <f>IF($A$1="Português",A48,IF($A$1="English",A49,IF($A$1="Español",A50,IF($A$1="Français",A51,))))</f>
        <v>Nome da Empresa pagadora:</v>
      </c>
      <c r="C47" s="128" t="str">
        <f>IF($A$1="Português",C48,IF($A$1="English",C49,IF($A$1="Español",C50,IF($A$1="Français",C51,))))</f>
        <v>Morada:</v>
      </c>
      <c r="E47" s="6" t="s">
        <v>263</v>
      </c>
      <c r="J47" s="45"/>
      <c r="L47" s="45"/>
    </row>
    <row r="48" spans="1:12" x14ac:dyDescent="0.2">
      <c r="A48" s="109" t="s">
        <v>288</v>
      </c>
      <c r="C48" s="109" t="s">
        <v>271</v>
      </c>
      <c r="E48" s="6" t="s">
        <v>264</v>
      </c>
      <c r="J48" s="45"/>
      <c r="L48" s="45"/>
    </row>
    <row r="49" spans="1:12" x14ac:dyDescent="0.2">
      <c r="A49" s="6" t="s">
        <v>289</v>
      </c>
      <c r="C49" s="6" t="s">
        <v>272</v>
      </c>
      <c r="E49" s="6" t="s">
        <v>265</v>
      </c>
      <c r="J49" s="51"/>
      <c r="L49" s="51"/>
    </row>
    <row r="50" spans="1:12" x14ac:dyDescent="0.2">
      <c r="A50" s="109" t="s">
        <v>290</v>
      </c>
      <c r="C50" s="6" t="s">
        <v>273</v>
      </c>
      <c r="J50" s="48"/>
      <c r="L50" s="48"/>
    </row>
    <row r="51" spans="1:12" x14ac:dyDescent="0.2">
      <c r="A51" s="6" t="s">
        <v>291</v>
      </c>
      <c r="C51" s="6" t="s">
        <v>274</v>
      </c>
      <c r="J51" s="53"/>
      <c r="L51" s="53"/>
    </row>
    <row r="52" spans="1:12" x14ac:dyDescent="0.2">
      <c r="A52" s="93"/>
      <c r="C52" s="128" t="str">
        <f>IF($A$1="Português",C53,IF($A$1="English",C54,IF($A$1="Español",C55,IF($A$1="Français",C56,))))</f>
        <v>Cargo:</v>
      </c>
      <c r="J52" s="53"/>
      <c r="L52" s="53"/>
    </row>
    <row r="53" spans="1:12" x14ac:dyDescent="0.2">
      <c r="A53" s="93"/>
      <c r="C53" s="6" t="s">
        <v>321</v>
      </c>
    </row>
    <row r="54" spans="1:12" x14ac:dyDescent="0.2">
      <c r="A54" s="93"/>
      <c r="C54" s="6" t="s">
        <v>322</v>
      </c>
    </row>
    <row r="55" spans="1:12" x14ac:dyDescent="0.2">
      <c r="A55" s="93"/>
      <c r="C55" s="6" t="s">
        <v>321</v>
      </c>
      <c r="D55" s="110"/>
    </row>
    <row r="56" spans="1:12" x14ac:dyDescent="0.2">
      <c r="A56" s="93"/>
      <c r="C56" s="6" t="s">
        <v>323</v>
      </c>
      <c r="D56" s="110"/>
    </row>
    <row r="57" spans="1:12" x14ac:dyDescent="0.2">
      <c r="A57" s="93"/>
    </row>
    <row r="58" spans="1:12" ht="11.25" customHeight="1" x14ac:dyDescent="0.2">
      <c r="A58" s="93"/>
    </row>
    <row r="59" spans="1:12" ht="11.25" customHeight="1" x14ac:dyDescent="0.2">
      <c r="A59" s="93"/>
    </row>
    <row r="60" spans="1:12" ht="11.25" customHeight="1" x14ac:dyDescent="0.2">
      <c r="A60" s="93"/>
    </row>
    <row r="61" spans="1:12" ht="11.25" customHeight="1" x14ac:dyDescent="0.2">
      <c r="A61" s="93"/>
    </row>
    <row r="62" spans="1:12" ht="11.25" customHeight="1" x14ac:dyDescent="0.2">
      <c r="A62" s="93"/>
    </row>
    <row r="63" spans="1:12" ht="11.25" customHeight="1" x14ac:dyDescent="0.2">
      <c r="A63" s="93"/>
    </row>
    <row r="64" spans="1:12" ht="11.25" customHeight="1" x14ac:dyDescent="0.2">
      <c r="A64" s="93"/>
    </row>
    <row r="65" spans="1:1" ht="11.25" customHeight="1" x14ac:dyDescent="0.2">
      <c r="A65" s="93"/>
    </row>
    <row r="66" spans="1:1" ht="11.25" customHeight="1" x14ac:dyDescent="0.2">
      <c r="A66" s="93"/>
    </row>
    <row r="67" spans="1:1" ht="11.25" customHeight="1" x14ac:dyDescent="0.2">
      <c r="A67" s="93"/>
    </row>
    <row r="68" spans="1:1" ht="11.25" customHeight="1" x14ac:dyDescent="0.2">
      <c r="A68" s="93"/>
    </row>
    <row r="69" spans="1:1" ht="11.25" customHeight="1" x14ac:dyDescent="0.2">
      <c r="A69" s="93"/>
    </row>
    <row r="70" spans="1:1" ht="11.25" customHeight="1" x14ac:dyDescent="0.2">
      <c r="A70" s="93"/>
    </row>
    <row r="71" spans="1:1" ht="11.25" customHeight="1" x14ac:dyDescent="0.2">
      <c r="A71" s="93"/>
    </row>
    <row r="72" spans="1:1" ht="11.25" customHeight="1" x14ac:dyDescent="0.2">
      <c r="A72" s="93"/>
    </row>
    <row r="73" spans="1:1" ht="11.25" customHeight="1" x14ac:dyDescent="0.2">
      <c r="A73" s="93"/>
    </row>
    <row r="74" spans="1:1" ht="11.25" customHeight="1" x14ac:dyDescent="0.2">
      <c r="A74" s="93"/>
    </row>
    <row r="75" spans="1:1" ht="11.25" customHeight="1" x14ac:dyDescent="0.2">
      <c r="A75" s="93"/>
    </row>
    <row r="76" spans="1:1" ht="11.25" customHeight="1" x14ac:dyDescent="0.2">
      <c r="A76" s="93"/>
    </row>
    <row r="77" spans="1:1" ht="11.25" customHeight="1" x14ac:dyDescent="0.2">
      <c r="A77" s="93"/>
    </row>
    <row r="78" spans="1:1" ht="11.25" customHeight="1" x14ac:dyDescent="0.2">
      <c r="A78" s="93"/>
    </row>
    <row r="79" spans="1:1" ht="11.25" customHeight="1" x14ac:dyDescent="0.2">
      <c r="A79" s="93"/>
    </row>
    <row r="80" spans="1:1" ht="11.25" customHeight="1" x14ac:dyDescent="0.2">
      <c r="A80" s="93"/>
    </row>
    <row r="81" spans="1:1" ht="11.25" customHeight="1" x14ac:dyDescent="0.2">
      <c r="A81" s="93"/>
    </row>
    <row r="82" spans="1:1" ht="11.25" customHeight="1" x14ac:dyDescent="0.2">
      <c r="A82" s="93"/>
    </row>
    <row r="83" spans="1:1" ht="11.25" customHeight="1" x14ac:dyDescent="0.2">
      <c r="A83" s="93"/>
    </row>
    <row r="84" spans="1:1" ht="11.25" customHeight="1" x14ac:dyDescent="0.2">
      <c r="A84" s="93"/>
    </row>
    <row r="85" spans="1:1" ht="11.25" customHeight="1" x14ac:dyDescent="0.2">
      <c r="A85" s="93"/>
    </row>
    <row r="86" spans="1:1" ht="11.25" customHeight="1" x14ac:dyDescent="0.2">
      <c r="A86" s="93"/>
    </row>
    <row r="87" spans="1:1" ht="11.25" customHeight="1" x14ac:dyDescent="0.2">
      <c r="A87" s="93"/>
    </row>
    <row r="88" spans="1:1" ht="11.25" customHeight="1" x14ac:dyDescent="0.2">
      <c r="A88" s="93"/>
    </row>
    <row r="89" spans="1:1" ht="11.25" customHeight="1" x14ac:dyDescent="0.2">
      <c r="A89" s="93"/>
    </row>
    <row r="90" spans="1:1" ht="11.25" customHeight="1" x14ac:dyDescent="0.2">
      <c r="A90" s="93"/>
    </row>
    <row r="91" spans="1:1" ht="11.25" customHeight="1" x14ac:dyDescent="0.2">
      <c r="A91" s="93"/>
    </row>
    <row r="92" spans="1:1" ht="11.25" customHeight="1" x14ac:dyDescent="0.2">
      <c r="A92" s="93"/>
    </row>
    <row r="93" spans="1:1" ht="11.25" customHeight="1" x14ac:dyDescent="0.2">
      <c r="A93" s="93"/>
    </row>
    <row r="94" spans="1:1" ht="11.25" customHeight="1" x14ac:dyDescent="0.2">
      <c r="A94" s="93"/>
    </row>
    <row r="95" spans="1:1" ht="11.25" customHeight="1" x14ac:dyDescent="0.2">
      <c r="A95" s="93"/>
    </row>
    <row r="96" spans="1:1" ht="11.25" customHeight="1" x14ac:dyDescent="0.2">
      <c r="A96" s="93"/>
    </row>
    <row r="97" spans="1:1" ht="11.25" customHeight="1" x14ac:dyDescent="0.2">
      <c r="A97" s="93"/>
    </row>
    <row r="98" spans="1:1" ht="11.25" customHeight="1" x14ac:dyDescent="0.2">
      <c r="A98" s="93"/>
    </row>
    <row r="99" spans="1:1" ht="11.25" customHeight="1" x14ac:dyDescent="0.2">
      <c r="A99" s="93"/>
    </row>
    <row r="100" spans="1:1" ht="11.25" customHeight="1" x14ac:dyDescent="0.2">
      <c r="A100" s="93"/>
    </row>
    <row r="101" spans="1:1" ht="11.25" customHeight="1" x14ac:dyDescent="0.2">
      <c r="A101" s="93"/>
    </row>
    <row r="102" spans="1:1" ht="11.25" customHeight="1" x14ac:dyDescent="0.2">
      <c r="A102" s="93"/>
    </row>
    <row r="103" spans="1:1" ht="11.25" customHeight="1" x14ac:dyDescent="0.2">
      <c r="A103" s="93"/>
    </row>
    <row r="104" spans="1:1" ht="11.25" customHeight="1" x14ac:dyDescent="0.2">
      <c r="A104" s="93"/>
    </row>
    <row r="105" spans="1:1" ht="11.25" customHeight="1" x14ac:dyDescent="0.2">
      <c r="A105" s="93"/>
    </row>
    <row r="106" spans="1:1" ht="11.25" customHeight="1" x14ac:dyDescent="0.2">
      <c r="A106" s="93"/>
    </row>
    <row r="107" spans="1:1" ht="11.25" customHeight="1" x14ac:dyDescent="0.2">
      <c r="A107" s="93"/>
    </row>
    <row r="108" spans="1:1" ht="11.25" customHeight="1" x14ac:dyDescent="0.2">
      <c r="A108" s="93"/>
    </row>
    <row r="109" spans="1:1" ht="11.25" customHeight="1" x14ac:dyDescent="0.2">
      <c r="A109" s="93"/>
    </row>
    <row r="110" spans="1:1" ht="11.25" customHeight="1" x14ac:dyDescent="0.2">
      <c r="A110" s="93"/>
    </row>
    <row r="111" spans="1:1" ht="11.25" customHeight="1" x14ac:dyDescent="0.2">
      <c r="A111" s="93"/>
    </row>
    <row r="112" spans="1:1" ht="11.25" customHeight="1" x14ac:dyDescent="0.2">
      <c r="A112" s="93"/>
    </row>
    <row r="113" spans="1:1" ht="11.25" customHeight="1" x14ac:dyDescent="0.2">
      <c r="A113" s="93"/>
    </row>
    <row r="114" spans="1:1" ht="11.25" customHeight="1" x14ac:dyDescent="0.2">
      <c r="A114" s="93"/>
    </row>
    <row r="115" spans="1:1" ht="11.25" customHeight="1" x14ac:dyDescent="0.2">
      <c r="A115" s="93"/>
    </row>
    <row r="116" spans="1:1" ht="11.25" customHeight="1" x14ac:dyDescent="0.2">
      <c r="A116" s="93"/>
    </row>
    <row r="117" spans="1:1" ht="11.25" customHeight="1" x14ac:dyDescent="0.2">
      <c r="A117" s="93"/>
    </row>
    <row r="118" spans="1:1" ht="11.25" customHeight="1" x14ac:dyDescent="0.2">
      <c r="A118" s="93"/>
    </row>
    <row r="119" spans="1:1" ht="11.25" customHeight="1" x14ac:dyDescent="0.2">
      <c r="A119" s="93"/>
    </row>
    <row r="120" spans="1:1" ht="11.25" customHeight="1" x14ac:dyDescent="0.2">
      <c r="A120" s="93"/>
    </row>
    <row r="121" spans="1:1" ht="11.25" customHeight="1" x14ac:dyDescent="0.2">
      <c r="A121" s="93"/>
    </row>
    <row r="122" spans="1:1" ht="11.25" customHeight="1" x14ac:dyDescent="0.2">
      <c r="A122" s="93"/>
    </row>
    <row r="123" spans="1:1" ht="11.25" customHeight="1" x14ac:dyDescent="0.2">
      <c r="A123" s="93"/>
    </row>
    <row r="124" spans="1:1" ht="11.25" customHeight="1" x14ac:dyDescent="0.2">
      <c r="A124" s="93"/>
    </row>
    <row r="125" spans="1:1" ht="11.25" customHeight="1" x14ac:dyDescent="0.2">
      <c r="A125" s="93"/>
    </row>
    <row r="126" spans="1:1" ht="11.25" customHeight="1" x14ac:dyDescent="0.2">
      <c r="A126" s="93"/>
    </row>
    <row r="127" spans="1:1" ht="11.25" customHeight="1" x14ac:dyDescent="0.2">
      <c r="A127" s="93"/>
    </row>
    <row r="128" spans="1:1" ht="11.25" customHeight="1" x14ac:dyDescent="0.2">
      <c r="A128" s="93"/>
    </row>
    <row r="129" spans="1:1" ht="11.25" customHeight="1" x14ac:dyDescent="0.2">
      <c r="A129" s="93"/>
    </row>
    <row r="130" spans="1:1" ht="11.25" customHeight="1" x14ac:dyDescent="0.2">
      <c r="A130" s="93"/>
    </row>
    <row r="131" spans="1:1" ht="11.25" customHeight="1" x14ac:dyDescent="0.2">
      <c r="A131" s="93"/>
    </row>
    <row r="132" spans="1:1" ht="11.25" customHeight="1" x14ac:dyDescent="0.2">
      <c r="A132" s="93"/>
    </row>
    <row r="133" spans="1:1" ht="11.25" customHeight="1" x14ac:dyDescent="0.2">
      <c r="A133" s="93"/>
    </row>
    <row r="134" spans="1:1" ht="11.25" customHeight="1" x14ac:dyDescent="0.2">
      <c r="A134" s="93"/>
    </row>
    <row r="135" spans="1:1" ht="11.25" customHeight="1" x14ac:dyDescent="0.2">
      <c r="A135" s="93"/>
    </row>
    <row r="136" spans="1:1" ht="11.25" customHeight="1" x14ac:dyDescent="0.2">
      <c r="A136" s="93"/>
    </row>
    <row r="137" spans="1:1" ht="11.25" customHeight="1" x14ac:dyDescent="0.2">
      <c r="A137" s="93"/>
    </row>
    <row r="138" spans="1:1" ht="11.25" customHeight="1" x14ac:dyDescent="0.2">
      <c r="A138" s="93"/>
    </row>
    <row r="139" spans="1:1" ht="11.25" customHeight="1" x14ac:dyDescent="0.2">
      <c r="A139" s="93"/>
    </row>
    <row r="140" spans="1:1" ht="11.25" customHeight="1" x14ac:dyDescent="0.2">
      <c r="A140" s="93"/>
    </row>
    <row r="141" spans="1:1" ht="11.25" customHeight="1" x14ac:dyDescent="0.2">
      <c r="A141" s="93"/>
    </row>
    <row r="142" spans="1:1" ht="11.25" customHeight="1" x14ac:dyDescent="0.2">
      <c r="A142" s="93"/>
    </row>
    <row r="143" spans="1:1" ht="11.25" customHeight="1" x14ac:dyDescent="0.2">
      <c r="A143" s="93"/>
    </row>
    <row r="144" spans="1:1" ht="11.25" customHeight="1" x14ac:dyDescent="0.2">
      <c r="A144" s="93"/>
    </row>
    <row r="145" spans="1:1" ht="11.25" customHeight="1" x14ac:dyDescent="0.2">
      <c r="A145" s="93"/>
    </row>
    <row r="146" spans="1:1" ht="11.25" customHeight="1" x14ac:dyDescent="0.2">
      <c r="A146" s="93"/>
    </row>
    <row r="147" spans="1:1" ht="11.25" customHeight="1" x14ac:dyDescent="0.2">
      <c r="A147" s="93"/>
    </row>
    <row r="148" spans="1:1" ht="11.25" customHeight="1" x14ac:dyDescent="0.2">
      <c r="A148" s="93"/>
    </row>
    <row r="149" spans="1:1" ht="11.25" customHeight="1" x14ac:dyDescent="0.2">
      <c r="A149" s="93"/>
    </row>
    <row r="150" spans="1:1" ht="11.25" customHeight="1" x14ac:dyDescent="0.2">
      <c r="A150" s="93"/>
    </row>
    <row r="151" spans="1:1" ht="11.25" customHeight="1" x14ac:dyDescent="0.2">
      <c r="A151" s="93"/>
    </row>
    <row r="152" spans="1:1" ht="11.25" customHeight="1" x14ac:dyDescent="0.2">
      <c r="A152" s="93"/>
    </row>
    <row r="153" spans="1:1" ht="11.25" customHeight="1" x14ac:dyDescent="0.2">
      <c r="A153" s="93"/>
    </row>
    <row r="154" spans="1:1" ht="11.25" customHeight="1" x14ac:dyDescent="0.2">
      <c r="A154" s="93"/>
    </row>
    <row r="155" spans="1:1" ht="11.25" customHeight="1" x14ac:dyDescent="0.2">
      <c r="A155" s="93"/>
    </row>
    <row r="156" spans="1:1" ht="11.25" customHeight="1" x14ac:dyDescent="0.2">
      <c r="A156" s="93"/>
    </row>
    <row r="157" spans="1:1" ht="11.25" customHeight="1" x14ac:dyDescent="0.2">
      <c r="A157" s="93"/>
    </row>
    <row r="158" spans="1:1" ht="11.25" customHeight="1" x14ac:dyDescent="0.2">
      <c r="A158" s="93"/>
    </row>
    <row r="159" spans="1:1" ht="11.25" customHeight="1" x14ac:dyDescent="0.2">
      <c r="A159" s="93"/>
    </row>
    <row r="160" spans="1:1" ht="11.25" customHeight="1" x14ac:dyDescent="0.2">
      <c r="A160" s="93"/>
    </row>
    <row r="161" spans="1:1" ht="11.25" customHeight="1" x14ac:dyDescent="0.2">
      <c r="A161" s="93"/>
    </row>
    <row r="162" spans="1:1" ht="11.25" customHeight="1" x14ac:dyDescent="0.2">
      <c r="A162" s="93"/>
    </row>
    <row r="163" spans="1:1" ht="11.25" customHeight="1" x14ac:dyDescent="0.2">
      <c r="A163" s="93"/>
    </row>
    <row r="164" spans="1:1" ht="11.25" customHeight="1" x14ac:dyDescent="0.2">
      <c r="A164" s="93"/>
    </row>
    <row r="165" spans="1:1" ht="11.25" customHeight="1" x14ac:dyDescent="0.2">
      <c r="A165" s="93"/>
    </row>
    <row r="166" spans="1:1" ht="11.25" customHeight="1" x14ac:dyDescent="0.2">
      <c r="A166" s="93"/>
    </row>
    <row r="167" spans="1:1" ht="11.25" customHeight="1" x14ac:dyDescent="0.2">
      <c r="A167" s="93"/>
    </row>
    <row r="168" spans="1:1" ht="11.25" customHeight="1" x14ac:dyDescent="0.2">
      <c r="A168" s="93"/>
    </row>
    <row r="169" spans="1:1" ht="11.25" customHeight="1" x14ac:dyDescent="0.2">
      <c r="A169" s="93"/>
    </row>
    <row r="170" spans="1:1" ht="11.25" customHeight="1" x14ac:dyDescent="0.2">
      <c r="A170" s="93"/>
    </row>
    <row r="171" spans="1:1" ht="11.25" customHeight="1" x14ac:dyDescent="0.2">
      <c r="A171" s="93"/>
    </row>
    <row r="172" spans="1:1" ht="11.25" customHeight="1" x14ac:dyDescent="0.2">
      <c r="A172" s="93"/>
    </row>
    <row r="173" spans="1:1" ht="11.25" customHeight="1" x14ac:dyDescent="0.2">
      <c r="A173" s="93"/>
    </row>
    <row r="174" spans="1:1" ht="11.25" customHeight="1" x14ac:dyDescent="0.2">
      <c r="A174" s="93"/>
    </row>
    <row r="175" spans="1:1" ht="11.25" customHeight="1" x14ac:dyDescent="0.2">
      <c r="A175" s="93"/>
    </row>
    <row r="176" spans="1:1" ht="11.25" customHeight="1" x14ac:dyDescent="0.2">
      <c r="A176" s="93"/>
    </row>
    <row r="177" spans="1:1" ht="11.25" customHeight="1" x14ac:dyDescent="0.2">
      <c r="A177" s="93"/>
    </row>
    <row r="178" spans="1:1" ht="11.25" customHeight="1" x14ac:dyDescent="0.2">
      <c r="A178" s="93"/>
    </row>
    <row r="179" spans="1:1" ht="11.25" customHeight="1" x14ac:dyDescent="0.2">
      <c r="A179" s="93"/>
    </row>
    <row r="180" spans="1:1" ht="11.25" customHeight="1" x14ac:dyDescent="0.2">
      <c r="A180" s="93"/>
    </row>
    <row r="181" spans="1:1" ht="11.25" customHeight="1" x14ac:dyDescent="0.2">
      <c r="A181" s="93"/>
    </row>
    <row r="182" spans="1:1" ht="11.25" customHeight="1" x14ac:dyDescent="0.2">
      <c r="A182" s="93"/>
    </row>
    <row r="183" spans="1:1" ht="11.25" customHeight="1" x14ac:dyDescent="0.2">
      <c r="A183" s="93"/>
    </row>
    <row r="184" spans="1:1" ht="11.25" customHeight="1" x14ac:dyDescent="0.2">
      <c r="A184" s="93"/>
    </row>
    <row r="185" spans="1:1" ht="11.25" customHeight="1" x14ac:dyDescent="0.2">
      <c r="A185" s="93"/>
    </row>
    <row r="186" spans="1:1" ht="11.25" customHeight="1" x14ac:dyDescent="0.2">
      <c r="A186" s="93"/>
    </row>
    <row r="187" spans="1:1" ht="11.25" customHeight="1" x14ac:dyDescent="0.2">
      <c r="A187" s="93"/>
    </row>
    <row r="188" spans="1:1" ht="11.25" customHeight="1" x14ac:dyDescent="0.2">
      <c r="A188" s="93"/>
    </row>
    <row r="189" spans="1:1" ht="11.25" customHeight="1" x14ac:dyDescent="0.2">
      <c r="A189" s="93"/>
    </row>
    <row r="190" spans="1:1" ht="11.25" customHeight="1" x14ac:dyDescent="0.2">
      <c r="A190" s="93"/>
    </row>
    <row r="191" spans="1:1" ht="11.25" customHeight="1" x14ac:dyDescent="0.2">
      <c r="A191" s="93"/>
    </row>
    <row r="192" spans="1:1" ht="11.25" customHeight="1" x14ac:dyDescent="0.2">
      <c r="A192" s="93"/>
    </row>
    <row r="193" spans="1:1" ht="11.25" customHeight="1" x14ac:dyDescent="0.2">
      <c r="A193" s="93"/>
    </row>
    <row r="194" spans="1:1" ht="11.25" customHeight="1" x14ac:dyDescent="0.2">
      <c r="A194" s="93"/>
    </row>
    <row r="195" spans="1:1" ht="11.25" customHeight="1" x14ac:dyDescent="0.2">
      <c r="A195" s="93"/>
    </row>
    <row r="196" spans="1:1" ht="11.25" customHeight="1" x14ac:dyDescent="0.2">
      <c r="A196" s="93"/>
    </row>
    <row r="197" spans="1:1" ht="11.25" customHeight="1" x14ac:dyDescent="0.2">
      <c r="A197" s="93"/>
    </row>
    <row r="198" spans="1:1" ht="11.25" customHeight="1" x14ac:dyDescent="0.2">
      <c r="A198" s="93"/>
    </row>
    <row r="199" spans="1:1" ht="11.25" customHeight="1" x14ac:dyDescent="0.2">
      <c r="A199" s="93"/>
    </row>
    <row r="200" spans="1:1" ht="11.25" customHeight="1" x14ac:dyDescent="0.2">
      <c r="A200" s="93"/>
    </row>
    <row r="201" spans="1:1" ht="11.25" customHeight="1" x14ac:dyDescent="0.2">
      <c r="A201" s="93"/>
    </row>
    <row r="202" spans="1:1" ht="11.25" customHeight="1" x14ac:dyDescent="0.2">
      <c r="A202" s="93"/>
    </row>
    <row r="203" spans="1:1" ht="11.25" customHeight="1" x14ac:dyDescent="0.2">
      <c r="A203" s="93"/>
    </row>
    <row r="204" spans="1:1" ht="11.25" customHeight="1" x14ac:dyDescent="0.2">
      <c r="A204" s="93"/>
    </row>
    <row r="205" spans="1:1" ht="11.25" customHeight="1" x14ac:dyDescent="0.2">
      <c r="A205" s="93"/>
    </row>
    <row r="206" spans="1:1" ht="11.25" customHeight="1" x14ac:dyDescent="0.2">
      <c r="A206" s="93"/>
    </row>
    <row r="207" spans="1:1" ht="11.25" customHeight="1" x14ac:dyDescent="0.2">
      <c r="A207" s="93"/>
    </row>
    <row r="208" spans="1:1" ht="11.25" customHeight="1" x14ac:dyDescent="0.2">
      <c r="A208" s="93"/>
    </row>
    <row r="209" spans="1:1" ht="11.25" customHeight="1" x14ac:dyDescent="0.2">
      <c r="A209" s="93"/>
    </row>
    <row r="210" spans="1:1" ht="11.25" customHeight="1" x14ac:dyDescent="0.2">
      <c r="A210" s="93"/>
    </row>
    <row r="211" spans="1:1" ht="11.25" customHeight="1" x14ac:dyDescent="0.2">
      <c r="A211" s="93"/>
    </row>
    <row r="212" spans="1:1" ht="11.25" customHeight="1" x14ac:dyDescent="0.2">
      <c r="A212" s="93"/>
    </row>
    <row r="213" spans="1:1" ht="11.25" customHeight="1" x14ac:dyDescent="0.2">
      <c r="A213" s="93"/>
    </row>
    <row r="214" spans="1:1" ht="11.25" customHeight="1" x14ac:dyDescent="0.2">
      <c r="A214" s="93"/>
    </row>
    <row r="215" spans="1:1" ht="11.25" customHeight="1" x14ac:dyDescent="0.2">
      <c r="A215" s="93"/>
    </row>
    <row r="216" spans="1:1" ht="11.25" customHeight="1" x14ac:dyDescent="0.2">
      <c r="A216" s="93"/>
    </row>
    <row r="217" spans="1:1" ht="11.25" customHeight="1" x14ac:dyDescent="0.2">
      <c r="A217" s="93"/>
    </row>
    <row r="218" spans="1:1" ht="11.25" customHeight="1" x14ac:dyDescent="0.2">
      <c r="A218" s="93"/>
    </row>
    <row r="219" spans="1:1" ht="11.25" customHeight="1" x14ac:dyDescent="0.2">
      <c r="A219" s="93"/>
    </row>
    <row r="220" spans="1:1" ht="11.25" customHeight="1" x14ac:dyDescent="0.2">
      <c r="A220" s="93"/>
    </row>
  </sheetData>
  <sheetProtection selectLockedCells="1"/>
  <printOptions horizontalCentered="1" gridLines="1"/>
  <pageMargins left="0" right="0" top="3.937007874015748E-2" bottom="0" header="0.19685039370078741" footer="0"/>
  <pageSetup paperSize="9" orientation="landscape" r:id="rId1"/>
  <headerFooter alignWithMargins="0">
    <oddHeader xml:space="preserve">&amp;CPAPER 2012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0ED8-E13A-484F-AC4F-085AACA634BC}">
  <dimension ref="A1:A32"/>
  <sheetViews>
    <sheetView showGridLines="0" topLeftCell="A20" zoomScaleNormal="100" workbookViewId="0">
      <selection activeCell="G2" sqref="G2:M3"/>
    </sheetView>
  </sheetViews>
  <sheetFormatPr defaultColWidth="9.140625" defaultRowHeight="12" customHeight="1" x14ac:dyDescent="0.2"/>
  <cols>
    <col min="1" max="1" width="144.5703125" style="74" customWidth="1"/>
    <col min="2" max="2" width="8.85546875" style="74" customWidth="1"/>
    <col min="3" max="16384" width="9.140625" style="74"/>
  </cols>
  <sheetData>
    <row r="1" spans="1:1" ht="12" customHeight="1" x14ac:dyDescent="0.2">
      <c r="A1" s="116" t="str">
        <f>Ficha_Expositor!$L$1</f>
        <v>Português</v>
      </c>
    </row>
    <row r="2" spans="1:1" ht="16.149999999999999" customHeight="1" x14ac:dyDescent="0.2">
      <c r="A2" s="164"/>
    </row>
    <row r="3" spans="1:1" ht="11.25" x14ac:dyDescent="0.2">
      <c r="A3" s="117" t="str">
        <f>IF($A$1="Português",A4,(IF($A$1="English",A5,(IF($A$1="Español",A6,(IF($A$1="Français",A7)))))))</f>
        <v>Requisições durante a Montagem e Realização tem um AGRAVAMENTO de 30% e está sujeita à disponibilidade do produto</v>
      </c>
    </row>
    <row r="4" spans="1:1" ht="11.25" x14ac:dyDescent="0.2">
      <c r="A4" s="165" t="s">
        <v>222</v>
      </c>
    </row>
    <row r="5" spans="1:1" ht="11.25" x14ac:dyDescent="0.2">
      <c r="A5" s="166" t="s">
        <v>223</v>
      </c>
    </row>
    <row r="6" spans="1:1" ht="11.25" x14ac:dyDescent="0.2">
      <c r="A6" s="165" t="s">
        <v>224</v>
      </c>
    </row>
    <row r="7" spans="1:1" ht="11.25" x14ac:dyDescent="0.2">
      <c r="A7" s="167" t="s">
        <v>225</v>
      </c>
    </row>
    <row r="8" spans="1:1" ht="22.5" x14ac:dyDescent="0.2">
      <c r="A8" s="94" t="str">
        <f>IF($A$1="Português",A9,(IF($A$1="English",A10,(IF($A$1="Español",A11,(IF($A$1="Français",A12,)))))))</f>
        <v>A desistência de serviços solicitados só poderá ser feita até ao 4º dia antes do período de montagem, a partir desta data 
não haverá lugar à devolução do valor pago.</v>
      </c>
    </row>
    <row r="9" spans="1:1" ht="22.5" x14ac:dyDescent="0.2">
      <c r="A9" s="165" t="s">
        <v>198</v>
      </c>
    </row>
    <row r="10" spans="1:1" ht="22.5" x14ac:dyDescent="0.2">
      <c r="A10" s="166" t="s">
        <v>199</v>
      </c>
    </row>
    <row r="11" spans="1:1" ht="22.5" x14ac:dyDescent="0.2">
      <c r="A11" s="165" t="s">
        <v>200</v>
      </c>
    </row>
    <row r="12" spans="1:1" ht="22.5" x14ac:dyDescent="0.2">
      <c r="A12" s="168" t="s">
        <v>201</v>
      </c>
    </row>
    <row r="13" spans="1:1" ht="11.25" x14ac:dyDescent="0.2">
      <c r="A13" s="141" t="str">
        <f>IF($A$1="Português",A14,(IF($A$1="English",A15,(IF($A$1="Español",A16,(IF($A$1="Français",A17,)))))))</f>
        <v xml:space="preserve">Se for uma REGIÃO AUTÓNOMA, indique qual:    (Aplica-se apenas às Empresas Portuguesas)   </v>
      </c>
    </row>
    <row r="14" spans="1:1" ht="11.25" x14ac:dyDescent="0.2">
      <c r="A14" s="20" t="s">
        <v>167</v>
      </c>
    </row>
    <row r="15" spans="1:1" ht="11.25" x14ac:dyDescent="0.2">
      <c r="A15" s="143" t="s">
        <v>161</v>
      </c>
    </row>
    <row r="16" spans="1:1" ht="11.25" x14ac:dyDescent="0.2">
      <c r="A16" s="20" t="s">
        <v>162</v>
      </c>
    </row>
    <row r="17" spans="1:1" ht="11.25" x14ac:dyDescent="0.2">
      <c r="A17" s="144" t="s">
        <v>163</v>
      </c>
    </row>
    <row r="18" spans="1:1" ht="12" customHeight="1" x14ac:dyDescent="0.2">
      <c r="A18" s="94" t="str">
        <f>IF($A$1="Português",A19,(IF($A$1="English",A20,(IF($A$1="Español",A21,(IF($A$1="Français",A22)))))))</f>
        <v>Pagamento a favor de:    LISBOA-FEIRAS CONGRESSOS E EVENTOS   (referência)</v>
      </c>
    </row>
    <row r="19" spans="1:1" ht="12" customHeight="1" x14ac:dyDescent="0.2">
      <c r="A19" s="75" t="s">
        <v>151</v>
      </c>
    </row>
    <row r="20" spans="1:1" ht="12" customHeight="1" x14ac:dyDescent="0.2">
      <c r="A20" s="76" t="s">
        <v>152</v>
      </c>
    </row>
    <row r="21" spans="1:1" ht="12" customHeight="1" x14ac:dyDescent="0.2">
      <c r="A21" s="75" t="s">
        <v>153</v>
      </c>
    </row>
    <row r="22" spans="1:1" ht="12" customHeight="1" x14ac:dyDescent="0.2">
      <c r="A22" s="77" t="s">
        <v>154</v>
      </c>
    </row>
    <row r="23" spans="1:1" ht="12" customHeight="1" x14ac:dyDescent="0.2">
      <c r="A23" s="141" t="str">
        <f>IF($A$1="Português",A24,IF($A$1="English",A25,IF($A$1="Español",A26,IF($A$1="Français",A27,))))</f>
        <v>(os dados recolhidos são facultados pelo titular no quadro das obrigações contratuais com a Lisboa-FCE e serão mantidos enquanto durar tal relação e para esse efeito)</v>
      </c>
    </row>
    <row r="24" spans="1:1" ht="12" customHeight="1" x14ac:dyDescent="0.2">
      <c r="A24" s="291" t="s">
        <v>324</v>
      </c>
    </row>
    <row r="25" spans="1:1" ht="12" customHeight="1" x14ac:dyDescent="0.2">
      <c r="A25" s="292" t="s">
        <v>325</v>
      </c>
    </row>
    <row r="26" spans="1:1" ht="12" customHeight="1" x14ac:dyDescent="0.2">
      <c r="A26" s="261" t="s">
        <v>326</v>
      </c>
    </row>
    <row r="27" spans="1:1" ht="12" customHeight="1" x14ac:dyDescent="0.2">
      <c r="A27" s="144" t="s">
        <v>327</v>
      </c>
    </row>
    <row r="28" spans="1:1" ht="12" customHeight="1" x14ac:dyDescent="0.2">
      <c r="A28" s="141" t="str">
        <f>IF($A$1="Português",A29,IF($A$1="English",A30,IF($A$1="Español",A31,IF($A$1="Français",A32,))))</f>
        <v>PRESTA CONSENTIMENTO AO TRATAMENTO DOS DADOS CONSTANTES NESTA REQUISIÇÃO DE PARTICIPAÇÃO?</v>
      </c>
    </row>
    <row r="29" spans="1:1" ht="12" customHeight="1" x14ac:dyDescent="0.2">
      <c r="A29" s="4" t="s">
        <v>445</v>
      </c>
    </row>
    <row r="30" spans="1:1" ht="12" customHeight="1" x14ac:dyDescent="0.2">
      <c r="A30" s="4" t="s">
        <v>446</v>
      </c>
    </row>
    <row r="31" spans="1:1" ht="12" customHeight="1" x14ac:dyDescent="0.2">
      <c r="A31" s="4" t="s">
        <v>447</v>
      </c>
    </row>
    <row r="32" spans="1:1" ht="12" customHeight="1" x14ac:dyDescent="0.2">
      <c r="A32" s="4" t="s">
        <v>448</v>
      </c>
    </row>
  </sheetData>
  <sheetProtection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41CF4-6837-44DA-9276-89658D10DF3D}">
  <dimension ref="A1:A27"/>
  <sheetViews>
    <sheetView showGridLines="0" workbookViewId="0">
      <selection activeCell="G2" sqref="G2:M3"/>
    </sheetView>
  </sheetViews>
  <sheetFormatPr defaultColWidth="9.140625" defaultRowHeight="12.75" x14ac:dyDescent="0.2"/>
  <cols>
    <col min="1" max="1" width="143.28515625" style="145" customWidth="1"/>
    <col min="2" max="16384" width="9.140625" style="145"/>
  </cols>
  <sheetData>
    <row r="1" spans="1:1" x14ac:dyDescent="0.2">
      <c r="A1" s="73" t="str">
        <f>Ficha_Expositor!$L$1</f>
        <v>Português</v>
      </c>
    </row>
    <row r="3" spans="1:1" s="74" customFormat="1" ht="22.5" x14ac:dyDescent="0.2">
      <c r="A3" s="44" t="str">
        <f>IF($A$1="Português",A4,(IF($A$1="English",A5,(IF($A$1="Español",A6,(IF($A$1="Français",A7)))))))</f>
        <v xml:space="preserve">Para proceder a uma correcta montagem dos equipamentos/serviços, é imprescindível o envio do PLANO TÉCNICO, com indicação da localização pretendida.
Todos os serviços/material são fornecidos em regime de aluguer durante o período de realização do Certame e são entregues aos Expositores na última tarde de montagem. </v>
      </c>
    </row>
    <row r="4" spans="1:1" s="74" customFormat="1" ht="22.5" x14ac:dyDescent="0.2">
      <c r="A4" s="78" t="s">
        <v>111</v>
      </c>
    </row>
    <row r="5" spans="1:1" s="74" customFormat="1" ht="22.5" x14ac:dyDescent="0.2">
      <c r="A5" s="85" t="s">
        <v>112</v>
      </c>
    </row>
    <row r="6" spans="1:1" s="74" customFormat="1" ht="22.5" x14ac:dyDescent="0.2">
      <c r="A6" s="78" t="s">
        <v>113</v>
      </c>
    </row>
    <row r="7" spans="1:1" s="74" customFormat="1" ht="22.5" x14ac:dyDescent="0.2">
      <c r="A7" s="86" t="s">
        <v>114</v>
      </c>
    </row>
    <row r="8" spans="1:1" s="74" customFormat="1" ht="45" x14ac:dyDescent="0.2">
      <c r="A8" s="44" t="str">
        <f>IF($A$1="Português",A9,(IF($A$1="English",A10,(IF($A$1="Español",A11,(IF($A$1="Français",A12)))))))</f>
        <v>O consumo de energia obrigátorio corresponde a 1KW por cada 9m2. No caso de necessitar de uma puxada de maior potencia do que a que lhe é disponibilizada -10KW-, deverá  requisitar os consumos de energia suplementar correspondentes: 
Exemplo: Se tem 54m2  e necessita de 20 KW de potência. O consumo obrigatório corresponde a 6 KW [1 KW por cada 9m2  (54:9)=6]. Como necessita de 20 KW deverá requisitar 14 KW de consumo suplementar.</v>
      </c>
    </row>
    <row r="9" spans="1:1" s="74" customFormat="1" ht="45" x14ac:dyDescent="0.2">
      <c r="A9" s="79" t="s">
        <v>156</v>
      </c>
    </row>
    <row r="10" spans="1:1" s="74" customFormat="1" ht="33.75" x14ac:dyDescent="0.2">
      <c r="A10" s="76" t="s">
        <v>196</v>
      </c>
    </row>
    <row r="11" spans="1:1" s="74" customFormat="1" ht="45" x14ac:dyDescent="0.2">
      <c r="A11" s="79" t="s">
        <v>157</v>
      </c>
    </row>
    <row r="12" spans="1:1" s="74" customFormat="1" ht="45" x14ac:dyDescent="0.2">
      <c r="A12" s="82" t="s">
        <v>158</v>
      </c>
    </row>
    <row r="13" spans="1:1" s="74" customFormat="1" ht="33.75" x14ac:dyDescent="0.2">
      <c r="A13" s="44" t="str">
        <f>IF($A$1="Português",A14,(IF($A$1="English",A15,(IF($A$1="Español",A16,(IF($A$1="Français",A17)))))))</f>
        <v xml:space="preserve">Este tipo de ligação é recomendada quando o Expositor tem equipamentos de frio ou máquinas que necessitem de alimentação permanente. A electricidade dos stands é ligada 1 hora antes do inicio do evento e desligada até 30 min. depois do seu encerramento. 
No caso de necessitar que a energia fique interruptamente ligada no seu stand, deverá requisitar ENERGIA PERMANENTE 24 Horas. </v>
      </c>
    </row>
    <row r="14" spans="1:1" s="74" customFormat="1" ht="33.75" x14ac:dyDescent="0.2">
      <c r="A14" s="69" t="s">
        <v>89</v>
      </c>
    </row>
    <row r="15" spans="1:1" s="74" customFormat="1" ht="33.75" x14ac:dyDescent="0.2">
      <c r="A15" s="70" t="s">
        <v>88</v>
      </c>
    </row>
    <row r="16" spans="1:1" s="74" customFormat="1" ht="33.75" x14ac:dyDescent="0.2">
      <c r="A16" s="69" t="s">
        <v>87</v>
      </c>
    </row>
    <row r="17" spans="1:1" s="74" customFormat="1" ht="22.5" x14ac:dyDescent="0.2">
      <c r="A17" s="84" t="s">
        <v>91</v>
      </c>
    </row>
    <row r="18" spans="1:1" s="74" customFormat="1" ht="45" x14ac:dyDescent="0.2">
      <c r="A18" s="44" t="str">
        <f>IF($A$1="Português",A19,(IF($A$1="English",A20,(IF($A$1="Español",A21,(IF($A$1="Français",A22)))))))</f>
        <v>A instalação de um quadro eléctrico é obrigatória. Se pretender poderá requisitá-lo à FIL. A potência eléctrica a instalar, depende das necessidades dos equipamentos eléctricos que forem colocados no stand. Todos os quadros eléctricos alugados à FIL possuem uma tomada tripla 220V, deverá também pedir a puxada correspondente. 
Ex: Para um quadro eléctrico de 32 A/20 KW deverá requisitar uma puxada de 20 KW.
Nota: Todos os Stands fornecidos pela FIL, incluem quadro eléctrico.</v>
      </c>
    </row>
    <row r="19" spans="1:1" s="74" customFormat="1" ht="45" x14ac:dyDescent="0.2">
      <c r="A19" s="69" t="s">
        <v>107</v>
      </c>
    </row>
    <row r="20" spans="1:1" s="74" customFormat="1" ht="56.25" x14ac:dyDescent="0.2">
      <c r="A20" s="70" t="s">
        <v>108</v>
      </c>
    </row>
    <row r="21" spans="1:1" s="74" customFormat="1" ht="45" x14ac:dyDescent="0.2">
      <c r="A21" s="69" t="s">
        <v>109</v>
      </c>
    </row>
    <row r="22" spans="1:1" s="74" customFormat="1" ht="45" x14ac:dyDescent="0.2">
      <c r="A22" s="83" t="s">
        <v>110</v>
      </c>
    </row>
    <row r="23" spans="1:1" s="74" customFormat="1" ht="56.25" x14ac:dyDescent="0.2">
      <c r="A23" s="44" t="str">
        <f>IF($A$1="Português",A24,(IF($A$1="English",A25,(IF($A$1="Español",A26,(IF($A$1="Français",A27)))))))</f>
        <v>É o serviço que vai permitir a existência de corrente eléctrica no stand.
É disponibilizado a todos os expositores um cabo/puxada trifásico com potência até 10 KW com uma ligação por tomada trifásica de 32 Amperes tipo CEE 32A /5 pinos fêmea. Se esta energia for suficiente para o seu stand, não é necessário requisitar outra puxada. 
Este serviço é obrigatório e a sua montagem é da exclusiva responsabilidade dos serviços da FIL. 
Requer uma ficha macho do tipo CEE 32A/5 pinos macho. É obrigatória a instalação de quadro eléctrico, não incluído.</v>
      </c>
    </row>
    <row r="24" spans="1:1" s="74" customFormat="1" ht="56.25" x14ac:dyDescent="0.2">
      <c r="A24" s="79" t="s">
        <v>85</v>
      </c>
    </row>
    <row r="25" spans="1:1" s="74" customFormat="1" ht="56.25" x14ac:dyDescent="0.2">
      <c r="A25" s="76" t="s">
        <v>155</v>
      </c>
    </row>
    <row r="26" spans="1:1" s="74" customFormat="1" ht="56.25" x14ac:dyDescent="0.2">
      <c r="A26" s="80" t="s">
        <v>86</v>
      </c>
    </row>
    <row r="27" spans="1:1" s="74" customFormat="1" ht="45" x14ac:dyDescent="0.2">
      <c r="A27" s="81" t="s">
        <v>92</v>
      </c>
    </row>
  </sheetData>
  <sheetProtection select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4734-DCCA-434B-9386-AFAB428C1627}">
  <dimension ref="A1:G135"/>
  <sheetViews>
    <sheetView showGridLines="0" zoomScaleNormal="100" workbookViewId="0">
      <selection activeCell="G2" sqref="G2:M3"/>
    </sheetView>
  </sheetViews>
  <sheetFormatPr defaultColWidth="9.140625" defaultRowHeight="11.25" x14ac:dyDescent="0.2"/>
  <cols>
    <col min="1" max="1" width="25.85546875" style="308" bestFit="1" customWidth="1"/>
    <col min="2" max="2" width="4.7109375" style="308" bestFit="1" customWidth="1"/>
    <col min="3" max="3" width="8.42578125" style="308" bestFit="1" customWidth="1"/>
    <col min="4" max="4" width="2.140625" style="308" customWidth="1"/>
    <col min="5" max="5" width="40.85546875" style="308" bestFit="1" customWidth="1"/>
    <col min="6" max="6" width="1.7109375" style="308" customWidth="1"/>
    <col min="7" max="7" width="35.85546875" style="308" bestFit="1" customWidth="1"/>
    <col min="8" max="16384" width="9.140625" style="308"/>
  </cols>
  <sheetData>
    <row r="1" spans="1:7" ht="12" thickBot="1" x14ac:dyDescent="0.25">
      <c r="A1" s="160" t="str">
        <f>Ficha_Expositor!$L$1</f>
        <v>Português</v>
      </c>
      <c r="B1" s="311"/>
      <c r="C1" s="311"/>
      <c r="D1" s="311"/>
      <c r="E1" s="345" t="str">
        <f>IF($A$1="Português",E2,IF($A$1="English",E3,IF($A$1="Español",E4,IF($A$1="Français",E5,))))</f>
        <v>REGIME DE IVA EM MATÉRIA DE FEIRAS</v>
      </c>
      <c r="F1" s="346"/>
      <c r="G1" s="345" t="str">
        <f>IF($A$1="Português",G2,IF($A$1="English",G3,IF($A$1="Español",G4,IF($A$1="Français",G5,))))</f>
        <v>Utilização dos Dados</v>
      </c>
    </row>
    <row r="2" spans="1:7" ht="12" customHeight="1" thickTop="1" x14ac:dyDescent="0.2">
      <c r="A2" s="226" t="s">
        <v>226</v>
      </c>
      <c r="B2" s="227"/>
      <c r="C2" s="228"/>
      <c r="D2" s="348"/>
      <c r="E2" s="308" t="s">
        <v>339</v>
      </c>
      <c r="F2" s="349"/>
      <c r="G2" s="161" t="s">
        <v>388</v>
      </c>
    </row>
    <row r="3" spans="1:7" ht="12" customHeight="1" x14ac:dyDescent="0.2">
      <c r="A3" s="229" t="s">
        <v>227</v>
      </c>
      <c r="B3" s="230"/>
      <c r="C3" s="231">
        <v>45614</v>
      </c>
      <c r="D3" s="351"/>
      <c r="E3" s="308" t="s">
        <v>341</v>
      </c>
      <c r="G3" s="161" t="s">
        <v>391</v>
      </c>
    </row>
    <row r="4" spans="1:7" ht="15" customHeight="1" x14ac:dyDescent="0.2">
      <c r="A4" s="229" t="s">
        <v>228</v>
      </c>
      <c r="B4" s="232">
        <v>1</v>
      </c>
      <c r="C4" s="233">
        <f>$C$9-$B$4</f>
        <v>45616</v>
      </c>
      <c r="D4" s="352"/>
      <c r="E4" s="308" t="s">
        <v>343</v>
      </c>
      <c r="G4" s="161" t="s">
        <v>393</v>
      </c>
    </row>
    <row r="5" spans="1:7" ht="12" customHeight="1" x14ac:dyDescent="0.2">
      <c r="A5" s="234" t="s">
        <v>229</v>
      </c>
      <c r="B5" s="235">
        <v>90</v>
      </c>
      <c r="C5" s="236">
        <f>SUM($C$3-$B$5)</f>
        <v>45524</v>
      </c>
      <c r="D5" s="352"/>
      <c r="E5" s="308" t="s">
        <v>345</v>
      </c>
      <c r="G5" s="161" t="s">
        <v>395</v>
      </c>
    </row>
    <row r="6" spans="1:7" ht="12" customHeight="1" x14ac:dyDescent="0.2">
      <c r="A6" s="234" t="s">
        <v>230</v>
      </c>
      <c r="B6" s="235">
        <v>45</v>
      </c>
      <c r="C6" s="236">
        <f>SUM($C$3-$B$6)</f>
        <v>45569</v>
      </c>
      <c r="D6" s="352"/>
      <c r="E6" s="345" t="str">
        <f>IF($A$1="Português",E7,IF($A$1="English",E8,IF($A$1="Español",E9,IF($A$1="Français",E10,))))</f>
        <v>NORMAS DE PARTICIPAÇÃO</v>
      </c>
      <c r="G6" s="345" t="str">
        <f>IF($A$1="Português",G7,IF($A$1="English",G8,IF($A$1="Español",G9,IF($A$1="Français",G10,))))</f>
        <v>Transmissão dos Dados Pessoais a Terceiros</v>
      </c>
    </row>
    <row r="7" spans="1:7" ht="12" customHeight="1" x14ac:dyDescent="0.2">
      <c r="A7" s="234" t="s">
        <v>231</v>
      </c>
      <c r="B7" s="237">
        <v>31</v>
      </c>
      <c r="C7" s="238">
        <f>SUM($C$3-$B$7)</f>
        <v>45583</v>
      </c>
      <c r="D7" s="352"/>
      <c r="E7" s="308" t="s">
        <v>334</v>
      </c>
      <c r="G7" s="161" t="s">
        <v>389</v>
      </c>
    </row>
    <row r="8" spans="1:7" ht="12" customHeight="1" x14ac:dyDescent="0.2">
      <c r="A8" s="234" t="s">
        <v>232</v>
      </c>
      <c r="B8" s="237">
        <v>17</v>
      </c>
      <c r="C8" s="238">
        <f>SUM($C$3-$B$8)</f>
        <v>45597</v>
      </c>
      <c r="D8" s="352"/>
      <c r="E8" s="308" t="s">
        <v>335</v>
      </c>
      <c r="G8" s="161" t="s">
        <v>392</v>
      </c>
    </row>
    <row r="9" spans="1:7" ht="12" customHeight="1" x14ac:dyDescent="0.2">
      <c r="A9" s="234" t="s">
        <v>194</v>
      </c>
      <c r="B9" s="239"/>
      <c r="C9" s="240">
        <v>45617</v>
      </c>
      <c r="D9" s="354"/>
      <c r="E9" s="308" t="s">
        <v>336</v>
      </c>
      <c r="G9" s="161" t="s">
        <v>394</v>
      </c>
    </row>
    <row r="10" spans="1:7" ht="12" customHeight="1" x14ac:dyDescent="0.2">
      <c r="A10" s="234" t="s">
        <v>233</v>
      </c>
      <c r="B10" s="235">
        <v>30</v>
      </c>
      <c r="C10" s="238">
        <f>SUM($C$9-$B$10)</f>
        <v>45587</v>
      </c>
      <c r="D10" s="352"/>
      <c r="E10" s="308" t="s">
        <v>337</v>
      </c>
      <c r="F10" s="346"/>
      <c r="G10" s="161" t="s">
        <v>396</v>
      </c>
    </row>
    <row r="11" spans="1:7" ht="12" customHeight="1" x14ac:dyDescent="0.2">
      <c r="A11" s="234" t="s">
        <v>195</v>
      </c>
      <c r="B11" s="235">
        <v>1.5</v>
      </c>
      <c r="C11" s="238">
        <f>SUM($C$9-$B$11)</f>
        <v>45615.5</v>
      </c>
      <c r="D11" s="352"/>
      <c r="E11" s="345" t="str">
        <f>IF($A$1="Português",E12,IF($A$1="English",E13,IF($A$1="Español",E14,IF($A$1="Français",E15,))))</f>
        <v>Expositores EXTRA COMUNITÁRIOS</v>
      </c>
      <c r="G11" s="345" t="str">
        <f>IF($A$1="Português",G12,IF($A$1="English",G13,IF($A$1="Español",G14,IF($A$1="Français",G15,))))</f>
        <v>Direitos dos Titulares dos Dados Pessoais</v>
      </c>
    </row>
    <row r="12" spans="1:7" ht="12" customHeight="1" x14ac:dyDescent="0.2">
      <c r="A12" s="234" t="s">
        <v>234</v>
      </c>
      <c r="B12" s="241">
        <f>C12-C9+1</f>
        <v>3</v>
      </c>
      <c r="C12" s="240">
        <v>45619</v>
      </c>
      <c r="D12" s="352"/>
      <c r="E12" s="308" t="s">
        <v>374</v>
      </c>
      <c r="G12" s="161" t="s">
        <v>397</v>
      </c>
    </row>
    <row r="13" spans="1:7" ht="12" customHeight="1" x14ac:dyDescent="0.2">
      <c r="A13" s="242" t="s">
        <v>235</v>
      </c>
      <c r="B13" s="243">
        <v>1</v>
      </c>
      <c r="C13" s="244">
        <f>$C$12+$B$13</f>
        <v>45620</v>
      </c>
      <c r="D13" s="354"/>
      <c r="E13" s="308" t="s">
        <v>376</v>
      </c>
      <c r="G13" s="161" t="s">
        <v>398</v>
      </c>
    </row>
    <row r="14" spans="1:7" ht="12" customHeight="1" x14ac:dyDescent="0.2">
      <c r="A14" s="242" t="s">
        <v>202</v>
      </c>
      <c r="B14" s="245"/>
      <c r="C14" s="231">
        <v>45621</v>
      </c>
      <c r="D14" s="355"/>
      <c r="E14" s="308" t="s">
        <v>374</v>
      </c>
      <c r="G14" s="161" t="s">
        <v>399</v>
      </c>
    </row>
    <row r="15" spans="1:7" ht="16.149999999999999" customHeight="1" thickBot="1" x14ac:dyDescent="0.25">
      <c r="A15" s="246" t="s">
        <v>236</v>
      </c>
      <c r="B15" s="247"/>
      <c r="C15" s="248"/>
      <c r="D15" s="356"/>
      <c r="E15" s="308" t="s">
        <v>379</v>
      </c>
      <c r="G15" s="161" t="s">
        <v>400</v>
      </c>
    </row>
    <row r="16" spans="1:7" ht="12" thickTop="1" x14ac:dyDescent="0.2">
      <c r="A16" s="357"/>
      <c r="B16" s="311"/>
      <c r="C16" s="311"/>
      <c r="D16" s="311"/>
      <c r="E16" s="345" t="str">
        <f>IF($A$1="Português",E17,IF($A$1="English",E18,IF($A$1="Español",E19,IF($A$1="Français",E20,))))</f>
        <v>Expositores COMUNITÁRIOS</v>
      </c>
      <c r="G16" s="345" t="str">
        <f>IF($A$1="Português",G17,IF($A$1="English",G18,IF($A$1="Español",G19,IF($A$1="Français",G20,))))</f>
        <v>Email: para o endereço de correio electrónico</v>
      </c>
    </row>
    <row r="17" spans="1:7" x14ac:dyDescent="0.2">
      <c r="A17" s="345" t="str">
        <f>IF($A$1="Português",A18,IF($A$1="English",A19,IF($A$1="Español",A20,IF($A$1="Français",A21,))))</f>
        <v>21 a 23 de Novembro 2024</v>
      </c>
      <c r="B17" s="358"/>
      <c r="D17" s="358"/>
      <c r="E17" s="308" t="s">
        <v>381</v>
      </c>
      <c r="G17" s="367" t="s">
        <v>401</v>
      </c>
    </row>
    <row r="18" spans="1:7" x14ac:dyDescent="0.2">
      <c r="A18" s="249" t="s">
        <v>452</v>
      </c>
      <c r="B18" s="358"/>
      <c r="D18" s="358"/>
      <c r="E18" s="308" t="s">
        <v>383</v>
      </c>
      <c r="G18" s="367" t="s">
        <v>402</v>
      </c>
    </row>
    <row r="19" spans="1:7" x14ac:dyDescent="0.2">
      <c r="A19" s="250" t="s">
        <v>453</v>
      </c>
      <c r="B19" s="359"/>
      <c r="D19" s="359"/>
      <c r="E19" s="308" t="s">
        <v>381</v>
      </c>
      <c r="G19" s="367" t="s">
        <v>403</v>
      </c>
    </row>
    <row r="20" spans="1:7" x14ac:dyDescent="0.2">
      <c r="A20" s="250" t="s">
        <v>454</v>
      </c>
      <c r="B20" s="360"/>
      <c r="D20" s="360"/>
      <c r="E20" s="308" t="s">
        <v>386</v>
      </c>
      <c r="G20" s="367" t="s">
        <v>404</v>
      </c>
    </row>
    <row r="21" spans="1:7" x14ac:dyDescent="0.2">
      <c r="A21" s="251" t="s">
        <v>455</v>
      </c>
      <c r="B21" s="346"/>
      <c r="D21" s="361"/>
      <c r="E21" s="345" t="str">
        <f>IF($A$1="Português",E22,IF($A$1="English",E23,IF($A$1="Español",E24,IF($A$1="Français",E25,))))</f>
        <v>LEGISLAÇÃO SOBRE PAGAMENTOS EM DINHEIRO</v>
      </c>
      <c r="G21" s="345" t="str">
        <f>IF($A$1="Português",G22,IF($A$1="English",G23,IF($A$1="Español",G24,IF($A$1="Français",G25,))))</f>
        <v>Mais informações em Portal do Consumidor:</v>
      </c>
    </row>
    <row r="22" spans="1:7" x14ac:dyDescent="0.2">
      <c r="B22" s="346"/>
      <c r="E22" s="353" t="s">
        <v>347</v>
      </c>
      <c r="G22" s="29" t="s">
        <v>405</v>
      </c>
    </row>
    <row r="23" spans="1:7" x14ac:dyDescent="0.2">
      <c r="E23" s="308" t="s">
        <v>349</v>
      </c>
      <c r="G23" s="29" t="s">
        <v>406</v>
      </c>
    </row>
    <row r="24" spans="1:7" x14ac:dyDescent="0.2">
      <c r="E24" s="308" t="s">
        <v>351</v>
      </c>
      <c r="G24" s="29" t="s">
        <v>407</v>
      </c>
    </row>
    <row r="25" spans="1:7" x14ac:dyDescent="0.2">
      <c r="E25" s="308" t="s">
        <v>353</v>
      </c>
      <c r="G25" s="29" t="s">
        <v>408</v>
      </c>
    </row>
    <row r="26" spans="1:7" x14ac:dyDescent="0.2">
      <c r="D26" s="361"/>
      <c r="E26" s="345" t="str">
        <f>IF($A$1="Português",E27,IF($A$1="English",E28,IF($A$1="Español",E29,IF($A$1="Français",E30,))))</f>
        <v>REGULAMENTO GERAL DE PROTECÇÃO DE DADOS</v>
      </c>
      <c r="G26" s="161"/>
    </row>
    <row r="27" spans="1:7" x14ac:dyDescent="0.2">
      <c r="E27" s="308" t="s">
        <v>409</v>
      </c>
    </row>
    <row r="28" spans="1:7" x14ac:dyDescent="0.2">
      <c r="E28" s="308" t="s">
        <v>410</v>
      </c>
    </row>
    <row r="29" spans="1:7" x14ac:dyDescent="0.2">
      <c r="E29" s="308" t="s">
        <v>411</v>
      </c>
    </row>
    <row r="30" spans="1:7" x14ac:dyDescent="0.2">
      <c r="E30" s="158" t="s">
        <v>412</v>
      </c>
    </row>
    <row r="31" spans="1:7" x14ac:dyDescent="0.2">
      <c r="D31" s="361"/>
      <c r="E31" s="345" t="str">
        <f>IF($A$1="Português",E32,IF($A$1="English",E33,IF($A$1="Español",E34,IF($A$1="Français",E35,))))</f>
        <v xml:space="preserve">RESOLUÇÃO ALTERNATIVA DE LITÍGIOS DE CONSUMO </v>
      </c>
    </row>
    <row r="32" spans="1:7" x14ac:dyDescent="0.2">
      <c r="D32" s="2"/>
      <c r="E32" s="29" t="s">
        <v>413</v>
      </c>
    </row>
    <row r="33" spans="4:5" x14ac:dyDescent="0.2">
      <c r="D33" s="2"/>
      <c r="E33" s="29" t="s">
        <v>414</v>
      </c>
    </row>
    <row r="34" spans="4:5" x14ac:dyDescent="0.2">
      <c r="D34" s="2"/>
      <c r="E34" s="29" t="s">
        <v>415</v>
      </c>
    </row>
    <row r="35" spans="4:5" x14ac:dyDescent="0.2">
      <c r="D35" s="2"/>
      <c r="E35" s="29" t="s">
        <v>416</v>
      </c>
    </row>
    <row r="36" spans="4:5" x14ac:dyDescent="0.2">
      <c r="D36" s="361"/>
    </row>
    <row r="41" spans="4:5" x14ac:dyDescent="0.2">
      <c r="D41" s="361"/>
    </row>
    <row r="42" spans="4:5" x14ac:dyDescent="0.2">
      <c r="D42" s="314"/>
    </row>
    <row r="43" spans="4:5" x14ac:dyDescent="0.2">
      <c r="D43" s="314"/>
    </row>
    <row r="44" spans="4:5" x14ac:dyDescent="0.2">
      <c r="D44" s="362"/>
    </row>
    <row r="45" spans="4:5" x14ac:dyDescent="0.2">
      <c r="D45" s="315"/>
    </row>
    <row r="46" spans="4:5" x14ac:dyDescent="0.2">
      <c r="D46" s="361"/>
    </row>
    <row r="47" spans="4:5" x14ac:dyDescent="0.2">
      <c r="D47" s="363"/>
    </row>
    <row r="48" spans="4:5" x14ac:dyDescent="0.2">
      <c r="D48" s="363"/>
    </row>
    <row r="49" spans="4:5" x14ac:dyDescent="0.2">
      <c r="D49" s="363"/>
    </row>
    <row r="50" spans="4:5" x14ac:dyDescent="0.2">
      <c r="D50" s="158"/>
    </row>
    <row r="51" spans="4:5" x14ac:dyDescent="0.2">
      <c r="D51" s="361"/>
    </row>
    <row r="52" spans="4:5" x14ac:dyDescent="0.2">
      <c r="D52" s="68"/>
    </row>
    <row r="53" spans="4:5" x14ac:dyDescent="0.2">
      <c r="D53" s="68"/>
    </row>
    <row r="54" spans="4:5" x14ac:dyDescent="0.2">
      <c r="D54" s="68"/>
    </row>
    <row r="55" spans="4:5" x14ac:dyDescent="0.2">
      <c r="D55" s="2"/>
    </row>
    <row r="56" spans="4:5" x14ac:dyDescent="0.2">
      <c r="D56" s="361"/>
    </row>
    <row r="57" spans="4:5" x14ac:dyDescent="0.2">
      <c r="D57" s="68"/>
    </row>
    <row r="58" spans="4:5" x14ac:dyDescent="0.2">
      <c r="D58" s="68"/>
    </row>
    <row r="59" spans="4:5" x14ac:dyDescent="0.2">
      <c r="D59" s="68"/>
    </row>
    <row r="60" spans="4:5" x14ac:dyDescent="0.2">
      <c r="D60" s="158"/>
    </row>
    <row r="61" spans="4:5" x14ac:dyDescent="0.2">
      <c r="D61" s="361"/>
    </row>
    <row r="62" spans="4:5" x14ac:dyDescent="0.2">
      <c r="E62" s="161"/>
    </row>
    <row r="63" spans="4:5" x14ac:dyDescent="0.2">
      <c r="E63" s="161"/>
    </row>
    <row r="64" spans="4:5" x14ac:dyDescent="0.2">
      <c r="E64" s="161"/>
    </row>
    <row r="65" spans="4:5" x14ac:dyDescent="0.2">
      <c r="E65" s="161"/>
    </row>
    <row r="66" spans="4:5" x14ac:dyDescent="0.2">
      <c r="D66" s="361"/>
      <c r="E66" s="161"/>
    </row>
    <row r="67" spans="4:5" x14ac:dyDescent="0.2">
      <c r="D67" s="68"/>
      <c r="E67" s="161"/>
    </row>
    <row r="68" spans="4:5" x14ac:dyDescent="0.2">
      <c r="D68" s="68"/>
      <c r="E68" s="161"/>
    </row>
    <row r="69" spans="4:5" x14ac:dyDescent="0.2">
      <c r="D69" s="68"/>
      <c r="E69" s="161"/>
    </row>
    <row r="70" spans="4:5" x14ac:dyDescent="0.2">
      <c r="D70" s="158"/>
      <c r="E70" s="161"/>
    </row>
    <row r="71" spans="4:5" x14ac:dyDescent="0.2">
      <c r="D71" s="361"/>
    </row>
    <row r="86" spans="5:5" x14ac:dyDescent="0.2">
      <c r="E86" s="345" t="str">
        <f>IF($A$1="Português",E87,IF($A$1="English",E88,IF($A$1="Español",E89,IF($A$1="Français",E90,))))</f>
        <v>CONDIÇÕES DE PARTICIPAÇÃO</v>
      </c>
    </row>
    <row r="87" spans="5:5" x14ac:dyDescent="0.2">
      <c r="E87" s="308" t="s">
        <v>338</v>
      </c>
    </row>
    <row r="88" spans="5:5" x14ac:dyDescent="0.2">
      <c r="E88" s="308" t="s">
        <v>340</v>
      </c>
    </row>
    <row r="89" spans="5:5" x14ac:dyDescent="0.2">
      <c r="E89" s="308" t="s">
        <v>342</v>
      </c>
    </row>
    <row r="90" spans="5:5" x14ac:dyDescent="0.2">
      <c r="E90" s="308" t="s">
        <v>344</v>
      </c>
    </row>
    <row r="91" spans="5:5" x14ac:dyDescent="0.2">
      <c r="E91" s="345" t="str">
        <f>IF($A$1="Português",E92,IF($A$1="English",E93,IF($A$1="Español",E94,IF($A$1="Français",E95,))))</f>
        <v>APROVAÇÃO DE STANDS</v>
      </c>
    </row>
    <row r="92" spans="5:5" x14ac:dyDescent="0.2">
      <c r="E92" s="308" t="s">
        <v>346</v>
      </c>
    </row>
    <row r="93" spans="5:5" x14ac:dyDescent="0.2">
      <c r="E93" s="308" t="s">
        <v>348</v>
      </c>
    </row>
    <row r="94" spans="5:5" x14ac:dyDescent="0.2">
      <c r="E94" s="308" t="s">
        <v>350</v>
      </c>
    </row>
    <row r="95" spans="5:5" x14ac:dyDescent="0.2">
      <c r="E95" s="308" t="s">
        <v>352</v>
      </c>
    </row>
    <row r="96" spans="5:5" x14ac:dyDescent="0.2">
      <c r="E96" s="345" t="str">
        <f>IF($A$1="Português",E97,IF($A$1="English",E98,IF($A$1="Español",E99,IF($A$1="Français",E100,))))</f>
        <v>• Movimentação de cargas</v>
      </c>
    </row>
    <row r="97" spans="5:5" x14ac:dyDescent="0.2">
      <c r="E97" s="346" t="s">
        <v>354</v>
      </c>
    </row>
    <row r="98" spans="5:5" x14ac:dyDescent="0.2">
      <c r="E98" s="346" t="s">
        <v>355</v>
      </c>
    </row>
    <row r="99" spans="5:5" x14ac:dyDescent="0.2">
      <c r="E99" s="308" t="s">
        <v>356</v>
      </c>
    </row>
    <row r="100" spans="5:5" x14ac:dyDescent="0.2">
      <c r="E100" s="308" t="s">
        <v>357</v>
      </c>
    </row>
    <row r="101" spans="5:5" x14ac:dyDescent="0.2">
      <c r="E101" s="345" t="str">
        <f>IF($A$1="Português",E102,IF($A$1="English",E103,IF($A$1="Español",E104,IF($A$1="Français",E105,))))</f>
        <v>BILHETEIRA</v>
      </c>
    </row>
    <row r="102" spans="5:5" x14ac:dyDescent="0.2">
      <c r="E102" s="308" t="s">
        <v>358</v>
      </c>
    </row>
    <row r="103" spans="5:5" x14ac:dyDescent="0.2">
      <c r="E103" s="308" t="s">
        <v>359</v>
      </c>
    </row>
    <row r="104" spans="5:5" x14ac:dyDescent="0.2">
      <c r="E104" s="308" t="s">
        <v>360</v>
      </c>
    </row>
    <row r="105" spans="5:5" x14ac:dyDescent="0.2">
      <c r="E105" s="308" t="s">
        <v>361</v>
      </c>
    </row>
    <row r="106" spans="5:5" x14ac:dyDescent="0.2">
      <c r="E106" s="345" t="str">
        <f>IF($A$1="Português",E107,IF($A$1="English",E108,IF($A$1="Español",E109,IF($A$1="Français",E110,))))</f>
        <v>Pré-pago / Hora</v>
      </c>
    </row>
    <row r="107" spans="5:5" x14ac:dyDescent="0.2">
      <c r="E107" s="68" t="s">
        <v>362</v>
      </c>
    </row>
    <row r="108" spans="5:5" x14ac:dyDescent="0.2">
      <c r="E108" s="68" t="s">
        <v>363</v>
      </c>
    </row>
    <row r="109" spans="5:5" x14ac:dyDescent="0.2">
      <c r="E109" s="68" t="s">
        <v>362</v>
      </c>
    </row>
    <row r="110" spans="5:5" x14ac:dyDescent="0.2">
      <c r="E110" s="158" t="s">
        <v>364</v>
      </c>
    </row>
    <row r="111" spans="5:5" x14ac:dyDescent="0.2">
      <c r="E111" s="345" t="str">
        <f>IF($A$1="Português",E112,IF($A$1="English",E113,IF($A$1="Español",E114,IF($A$1="Français",E115,))))</f>
        <v>3ª Hora e seguintes</v>
      </c>
    </row>
    <row r="112" spans="5:5" x14ac:dyDescent="0.2">
      <c r="E112" s="68" t="s">
        <v>365</v>
      </c>
    </row>
    <row r="113" spans="5:5" x14ac:dyDescent="0.2">
      <c r="E113" s="68" t="s">
        <v>366</v>
      </c>
    </row>
    <row r="114" spans="5:5" x14ac:dyDescent="0.2">
      <c r="E114" s="68" t="s">
        <v>367</v>
      </c>
    </row>
    <row r="115" spans="5:5" x14ac:dyDescent="0.2">
      <c r="E115" s="158" t="s">
        <v>368</v>
      </c>
    </row>
    <row r="116" spans="5:5" x14ac:dyDescent="0.2">
      <c r="E116" s="345" t="str">
        <f>IF($A$1="Português",E117,IF($A$1="English",E118,IF($A$1="Español",E119,IF($A$1="Français",E120,))))</f>
        <v>CARTÕES DE MONTAGEM / DESMONTAGEM</v>
      </c>
    </row>
    <row r="117" spans="5:5" x14ac:dyDescent="0.2">
      <c r="E117" s="350" t="s">
        <v>369</v>
      </c>
    </row>
    <row r="118" spans="5:5" x14ac:dyDescent="0.2">
      <c r="E118" s="364" t="s">
        <v>370</v>
      </c>
    </row>
    <row r="119" spans="5:5" x14ac:dyDescent="0.2">
      <c r="E119" s="350" t="s">
        <v>371</v>
      </c>
    </row>
    <row r="120" spans="5:5" x14ac:dyDescent="0.2">
      <c r="E120" s="350" t="s">
        <v>372</v>
      </c>
    </row>
    <row r="121" spans="5:5" x14ac:dyDescent="0.2">
      <c r="E121" s="345" t="str">
        <f>IF($A$1="Português",E122,IF($A$1="English",E123,IF($A$1="Español",E124,IF($A$1="Français",E125,))))</f>
        <v>CARTÕES DE EXPOSITOR</v>
      </c>
    </row>
    <row r="122" spans="5:5" x14ac:dyDescent="0.2">
      <c r="E122" s="350" t="s">
        <v>373</v>
      </c>
    </row>
    <row r="123" spans="5:5" x14ac:dyDescent="0.2">
      <c r="E123" s="350" t="s">
        <v>375</v>
      </c>
    </row>
    <row r="124" spans="5:5" x14ac:dyDescent="0.2">
      <c r="E124" s="350" t="s">
        <v>377</v>
      </c>
    </row>
    <row r="125" spans="5:5" x14ac:dyDescent="0.2">
      <c r="E125" s="350" t="s">
        <v>378</v>
      </c>
    </row>
    <row r="126" spans="5:5" x14ac:dyDescent="0.2">
      <c r="E126" s="345" t="str">
        <f>IF($A$1="Português",E127,IF($A$1="English",E128,IF($A$1="Español",E129,IF($A$1="Français",E130,))))</f>
        <v>MORADA</v>
      </c>
    </row>
    <row r="127" spans="5:5" x14ac:dyDescent="0.2">
      <c r="E127" s="347" t="s">
        <v>380</v>
      </c>
    </row>
    <row r="128" spans="5:5" x14ac:dyDescent="0.2">
      <c r="E128" s="347" t="s">
        <v>382</v>
      </c>
    </row>
    <row r="129" spans="5:5" x14ac:dyDescent="0.2">
      <c r="E129" s="347" t="s">
        <v>384</v>
      </c>
    </row>
    <row r="130" spans="5:5" x14ac:dyDescent="0.2">
      <c r="E130" s="347" t="s">
        <v>385</v>
      </c>
    </row>
    <row r="131" spans="5:5" x14ac:dyDescent="0.2">
      <c r="E131" s="345" t="str">
        <f>IF($A$1="Português",E132,IF($A$1="English",E133,IF($A$1="Español",E134,IF($A$1="Français",E135,))))</f>
        <v>CONTACTOS</v>
      </c>
    </row>
    <row r="132" spans="5:5" x14ac:dyDescent="0.2">
      <c r="E132" s="347" t="s">
        <v>387</v>
      </c>
    </row>
    <row r="133" spans="5:5" x14ac:dyDescent="0.2">
      <c r="E133" s="347" t="s">
        <v>390</v>
      </c>
    </row>
    <row r="134" spans="5:5" x14ac:dyDescent="0.2">
      <c r="E134" s="347" t="s">
        <v>387</v>
      </c>
    </row>
    <row r="135" spans="5:5" x14ac:dyDescent="0.2">
      <c r="E135" s="347" t="s">
        <v>390</v>
      </c>
    </row>
  </sheetData>
  <sheetProtection selectLockedCells="1"/>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31797-EA42-46C0-B460-15A702307A95}">
  <dimension ref="A1:B53"/>
  <sheetViews>
    <sheetView showGridLines="0" zoomScaleNormal="100" workbookViewId="0">
      <selection activeCell="G2" sqref="G2:M3"/>
    </sheetView>
  </sheetViews>
  <sheetFormatPr defaultColWidth="9.140625" defaultRowHeight="11.25" x14ac:dyDescent="0.2"/>
  <cols>
    <col min="1" max="1" width="160.28515625" style="367" customWidth="1"/>
    <col min="2" max="2" width="11.5703125" style="369" customWidth="1"/>
    <col min="3" max="16384" width="9.140625" style="369"/>
  </cols>
  <sheetData>
    <row r="1" spans="1:1" x14ac:dyDescent="0.2">
      <c r="A1" s="160" t="str">
        <f>Ficha_Expositor!$L$1</f>
        <v>Português</v>
      </c>
    </row>
    <row r="2" spans="1:1" x14ac:dyDescent="0.2">
      <c r="A2" s="370"/>
    </row>
    <row r="3" spans="1:1" ht="90" x14ac:dyDescent="0.2">
      <c r="A3" s="371" t="str">
        <f>IF($A$1="Português",A4,IF($A$1="English",A5,IF($A$1="Español",A6,IF($A$1="Français",A7,))))</f>
        <v>A utilização que a Lisboa-FCE faz dos dados que recolhe respeita a finalidade e âmbito em que os mesmos foram recolhidos, conforme estipulado em Princípios Relativos ao Tratamento de Dados Pessoais.
Enquanto Cliente ou Utilizador dos serviços da Lisboa-FCE, o tratamento dos dados é efectuado nos seguintes âmbitos:
- Para a execução de todas as obrigações legais decorrentes da contratação e utilização do serviço ou produto a que dizem respeito e pelo 
   período de tempo adequado e necessário à concretização dos objectivos contratuais ou das obrigações legais;
- Para comunicações directamente associadas à contratação e prestação do serviço, incluindo terceiras entidades que com a Lisboa-FCE 
   colaboram na prestação do serviço e o complementam e com as quais a Lisboa-FCE tem um regime de parceria para aquele fim;
- Para elaboração do catálogo electrónico ou físico, guia de visitante, ou quaisquer publicações associadas ao evento ou serviço 
   contratualizado;</v>
      </c>
    </row>
    <row r="4" spans="1:1" ht="90" x14ac:dyDescent="0.2">
      <c r="A4" s="380" t="s">
        <v>417</v>
      </c>
    </row>
    <row r="5" spans="1:1" ht="90" x14ac:dyDescent="0.2">
      <c r="A5" s="374" t="s">
        <v>418</v>
      </c>
    </row>
    <row r="6" spans="1:1" ht="90" x14ac:dyDescent="0.2">
      <c r="A6" s="373" t="s">
        <v>419</v>
      </c>
    </row>
    <row r="7" spans="1:1" ht="90" x14ac:dyDescent="0.2">
      <c r="A7" s="372" t="s">
        <v>420</v>
      </c>
    </row>
    <row r="8" spans="1:1" ht="123.75" x14ac:dyDescent="0.2">
      <c r="A8" s="371" t="str">
        <f>IF($A$1="Português",A9,IF($A$1="English",A10,IF($A$1="Español",A11,IF($A$1="Français",A12,))))</f>
        <v>A Lisboa-FCE só transmite a terceiros os dados pessoais que recolhe, respeitando o princípio da minimização dos dados constante da 
alínea c) do n.º 1 do RGPD e quando técnica ou legalmente o tenha de fazer, nomeadamente, mas não exclusivamente, nas seguintes situações:
- Nos processos associados a transacções, nomeadamente transmissões relacionadas com pagamentos e/ou comunicação de facturas à 
   Autoridade Tributária;
- Na comunicação, quando utiliza serviços de terceiros, por exemplo, para o envio comunicações, nomeadamente de emails, ou para a 
   execução e prestação de serviços complementares aos contratados como sejam, limpeza, segurança, decoração, inscrição para catálogo 
   do evento, guia de visitante e ainda entre entidades co-organizadoras do evento.
- Em cumprimento de obrigação legal de resposta a pedido de autoridade competente, tal como entidades reguladoras, órgãos de polícia 
    criminal ou tribunais;
- Para, no interesse legítimo da Lisboa-FCE, apresentar / desenvolver acções em defesa dos seus direitos ou para protecção dos seus 
   Clientes e/ou Utilizadores;</v>
      </c>
    </row>
    <row r="9" spans="1:1" ht="123.75" x14ac:dyDescent="0.2">
      <c r="A9" s="373" t="s">
        <v>421</v>
      </c>
    </row>
    <row r="10" spans="1:1" ht="112.5" x14ac:dyDescent="0.2">
      <c r="A10" s="374" t="s">
        <v>422</v>
      </c>
    </row>
    <row r="11" spans="1:1" ht="123.75" x14ac:dyDescent="0.2">
      <c r="A11" s="373" t="s">
        <v>423</v>
      </c>
    </row>
    <row r="12" spans="1:1" ht="123.75" x14ac:dyDescent="0.2">
      <c r="A12" s="372" t="s">
        <v>424</v>
      </c>
    </row>
    <row r="13" spans="1:1" ht="90" x14ac:dyDescent="0.2">
      <c r="A13" s="371" t="str">
        <f>IF($A$1="Português",A14,IF($A$1="English",A15,IF($A$1="Español",A16,IF($A$1="Français",A17,))))</f>
        <v>Revogação da Autorização para Tratamento - em qualquer momento, o Titular dos Dados Pessoais pode revogar autorização que tenha dado, sem prejuízo de que, mesmo assim, a Lisboa-FCE proceda ao tratamento desses dados quando:
 - Tiverem sido recolhidos no âmbito da celebração de um contrato;
 - Sejam necessários para o cumprimento de obrigações legais;
 - Sejam essenciais para comprovar transacções;
 - Sejam necessários no âmbito de acções de defesa e/ou protecção de direitos da Lisboa-FCE, dos seus Clientes e/ou Utilizadores.
Sempre que pretender poderá actualizar os seus dados pessoais, incluindo os seus consentimentos podendo, para esse efeito, contactar-nos através dos seguintes endereços: Carta: dirigida à LISBOA-FCE,  para Rua do Bojador, Parque das Nações, 1998-010 Lisboa, PORTUGAL.</v>
      </c>
    </row>
    <row r="14" spans="1:1" ht="90" x14ac:dyDescent="0.2">
      <c r="A14" s="365" t="s">
        <v>425</v>
      </c>
    </row>
    <row r="15" spans="1:1" ht="90" x14ac:dyDescent="0.2">
      <c r="A15" s="376" t="s">
        <v>426</v>
      </c>
    </row>
    <row r="16" spans="1:1" ht="90" x14ac:dyDescent="0.2">
      <c r="A16" s="365" t="s">
        <v>427</v>
      </c>
    </row>
    <row r="17" spans="1:1" ht="78.75" x14ac:dyDescent="0.2">
      <c r="A17" s="375" t="s">
        <v>428</v>
      </c>
    </row>
    <row r="18" spans="1:1" ht="45" x14ac:dyDescent="0.2">
      <c r="A18" s="371" t="str">
        <f>IF($A$1="Português",A19,IF($A$1="English",A20,IF($A$1="Español",A21,IF($A$1="Français",A22,))))</f>
        <v>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v>
      </c>
    </row>
    <row r="19" spans="1:1" ht="45" x14ac:dyDescent="0.2">
      <c r="A19" s="378" t="s">
        <v>429</v>
      </c>
    </row>
    <row r="20" spans="1:1" ht="45" x14ac:dyDescent="0.2">
      <c r="A20" s="379" t="s">
        <v>430</v>
      </c>
    </row>
    <row r="21" spans="1:1" ht="45" x14ac:dyDescent="0.2">
      <c r="A21" s="378" t="s">
        <v>431</v>
      </c>
    </row>
    <row r="22" spans="1:1" ht="45" x14ac:dyDescent="0.2">
      <c r="A22" s="375" t="s">
        <v>432</v>
      </c>
    </row>
    <row r="23" spans="1:1" s="381" customFormat="1" x14ac:dyDescent="0.2">
      <c r="A23" s="371" t="str">
        <f>IF($A$1="Português",A24,IF($A$1="English",A25,IF($A$1="Español",A26,IF($A$1="Français",A27,))))</f>
        <v>Valide o seu Nº de Contribuinte para confirmar a não sujeição a IVA à taxa em vigor em Portugal. Verifique em:</v>
      </c>
    </row>
    <row r="24" spans="1:1" s="381" customFormat="1" x14ac:dyDescent="0.2">
      <c r="A24" s="366" t="s">
        <v>433</v>
      </c>
    </row>
    <row r="25" spans="1:1" s="381" customFormat="1" x14ac:dyDescent="0.2">
      <c r="A25" s="382" t="s">
        <v>434</v>
      </c>
    </row>
    <row r="26" spans="1:1" s="381" customFormat="1" x14ac:dyDescent="0.2">
      <c r="A26" s="366" t="s">
        <v>435</v>
      </c>
    </row>
    <row r="27" spans="1:1" s="381" customFormat="1" x14ac:dyDescent="0.2">
      <c r="A27" s="383" t="s">
        <v>436</v>
      </c>
    </row>
    <row r="28" spans="1:1" ht="33.75" x14ac:dyDescent="0.2">
      <c r="A28" s="371" t="str">
        <f>IF($A$1="Português",A29,IF($A$1="English",A30,IF($A$1="Español",A31,IF($A$1="Français",A32,))))</f>
        <v>Nos termos do disposto na Lei n.º 92/2017, de 22 de Agosto, informamos que os pagamentos respeitantes a facturas e/ou adiantamentos de valor igual ou superior a €1.000,00 não poderão ser feitos em numerário: deverão ser efectuados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v>
      </c>
    </row>
    <row r="29" spans="1:1" ht="33.75" x14ac:dyDescent="0.2">
      <c r="A29" s="365" t="s">
        <v>437</v>
      </c>
    </row>
    <row r="30" spans="1:1" ht="33.75" x14ac:dyDescent="0.2">
      <c r="A30" s="379" t="s">
        <v>438</v>
      </c>
    </row>
    <row r="31" spans="1:1" ht="33.75" x14ac:dyDescent="0.2">
      <c r="A31" s="365" t="s">
        <v>439</v>
      </c>
    </row>
    <row r="32" spans="1:1" ht="45" x14ac:dyDescent="0.2">
      <c r="A32" s="377" t="s">
        <v>440</v>
      </c>
    </row>
    <row r="33" spans="1:1" s="381" customFormat="1" ht="22.5" x14ac:dyDescent="0.2">
      <c r="A33" s="371" t="str">
        <f>IF($A$1="Português",A34,IF($A$1="English",A35,IF($A$1="Español",A36,IF($A$1="Français",A37,))))</f>
        <v>Em caso de litígio o consumidor pode recorrer a uma Entidade de Resolução Alternativa de Litígios de consumo:  CENTRO DE ARBITRAGEM DE CONFLITOS DE CONSUMO DE LISBOA; R. dos Douradores, 116 - 2º - 1100-207 Lisboa / T: 00-351-218 807 000/F: 00-351-218 807 038.</v>
      </c>
    </row>
    <row r="34" spans="1:1" s="381" customFormat="1" ht="22.5" x14ac:dyDescent="0.2">
      <c r="A34" s="366" t="s">
        <v>441</v>
      </c>
    </row>
    <row r="35" spans="1:1" s="381" customFormat="1" ht="22.5" x14ac:dyDescent="0.2">
      <c r="A35" s="382" t="s">
        <v>442</v>
      </c>
    </row>
    <row r="36" spans="1:1" s="381" customFormat="1" ht="22.5" x14ac:dyDescent="0.2">
      <c r="A36" s="366" t="s">
        <v>443</v>
      </c>
    </row>
    <row r="37" spans="1:1" s="381" customFormat="1" ht="22.5" x14ac:dyDescent="0.2">
      <c r="A37" s="383" t="s">
        <v>444</v>
      </c>
    </row>
    <row r="48" spans="1:1" x14ac:dyDescent="0.2">
      <c r="A48" s="368"/>
    </row>
    <row r="49" spans="1:2" x14ac:dyDescent="0.2">
      <c r="A49" s="368"/>
    </row>
    <row r="50" spans="1:2" x14ac:dyDescent="0.2">
      <c r="A50" s="384"/>
    </row>
    <row r="51" spans="1:2" x14ac:dyDescent="0.2">
      <c r="A51" s="385"/>
      <c r="B51" s="318"/>
    </row>
    <row r="52" spans="1:2" x14ac:dyDescent="0.2">
      <c r="A52" s="386"/>
      <c r="B52" s="318"/>
    </row>
    <row r="53" spans="1:2" x14ac:dyDescent="0.2">
      <c r="B53" s="318"/>
    </row>
  </sheetData>
  <sheetProtection selectLockedCells="1"/>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Ficha_Expositor</vt:lpstr>
      <vt:lpstr>Ler+</vt:lpstr>
      <vt:lpstr>Normas</vt:lpstr>
      <vt:lpstr>T1</vt:lpstr>
      <vt:lpstr>T2</vt:lpstr>
      <vt:lpstr>L2</vt:lpstr>
      <vt:lpstr>N1</vt:lpstr>
      <vt:lpstr>N2</vt:lpstr>
      <vt:lpstr>Ficha_Expositor!Print_Area</vt:lpstr>
      <vt:lpstr>Normas!Print_Area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Medeiros</dc:creator>
  <cp:lastModifiedBy>Olga Guido</cp:lastModifiedBy>
  <cp:lastPrinted>2022-04-23T12:36:45Z</cp:lastPrinted>
  <dcterms:created xsi:type="dcterms:W3CDTF">2010-07-14T14:04:12Z</dcterms:created>
  <dcterms:modified xsi:type="dcterms:W3CDTF">2024-07-18T11:34:18Z</dcterms:modified>
</cp:coreProperties>
</file>